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CDFF1881-EB1F-431E-9BC8-3321FA1FFF54}" xr6:coauthVersionLast="47" xr6:coauthVersionMax="47" xr10:uidLastSave="{00000000-0000-0000-0000-000000000000}"/>
  <bookViews>
    <workbookView xWindow="-110" yWindow="-110" windowWidth="25180" windowHeight="16140" xr2:uid="{00000000-000D-0000-FFFF-FFFF00000000}"/>
  </bookViews>
  <sheets>
    <sheet name="Sol" sheetId="1" r:id="rId1"/>
    <sheet name="Sheet2" sheetId="3" r:id="rId2"/>
  </sheets>
  <definedNames>
    <definedName name="solver_adj" localSheetId="0" hidden="1">Sol!#REF!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Sol!#REF!</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1" l="1"/>
  <c r="D183" i="1"/>
  <c r="D184" i="1" s="1"/>
  <c r="N80" i="1"/>
  <c r="M79" i="1"/>
  <c r="D186" i="1" l="1"/>
  <c r="D191" i="1" s="1"/>
  <c r="D185" i="1"/>
  <c r="D178" i="1"/>
  <c r="D177" i="1"/>
  <c r="D40" i="1" l="1"/>
  <c r="D39" i="1"/>
  <c r="D164" i="1"/>
  <c r="D158" i="1"/>
  <c r="F150" i="1"/>
  <c r="F149" i="1"/>
  <c r="E150" i="1" s="1"/>
  <c r="E149" i="1"/>
  <c r="F148" i="1"/>
  <c r="D150" i="1" s="1"/>
  <c r="E148" i="1"/>
  <c r="D149" i="1" s="1"/>
  <c r="D148" i="1"/>
  <c r="D163" i="1" l="1" a="1"/>
  <c r="D163" i="1" s="1"/>
  <c r="D165" i="1" s="1"/>
  <c r="D166" i="1" s="1"/>
  <c r="D42" i="1"/>
  <c r="D31" i="1"/>
  <c r="D87" i="1" l="1"/>
  <c r="D86" i="1"/>
  <c r="D88" i="1" l="1"/>
  <c r="D139" i="1"/>
  <c r="D137" i="1"/>
  <c r="D119" i="1"/>
  <c r="D118" i="1" s="1"/>
  <c r="F80" i="1" l="1"/>
  <c r="E81" i="1" s="1"/>
  <c r="F79" i="1"/>
  <c r="D81" i="1" s="1"/>
  <c r="E79" i="1"/>
  <c r="D80" i="1" s="1"/>
  <c r="F81" i="1"/>
  <c r="E80" i="1"/>
  <c r="D79" i="1"/>
  <c r="D91" i="1" l="1" a="1"/>
  <c r="D91" i="1" s="1"/>
  <c r="D61" i="1"/>
  <c r="D67" i="1" s="1"/>
  <c r="E60" i="1"/>
  <c r="E59" i="1"/>
  <c r="D65" i="1" s="1"/>
  <c r="E91" i="1" l="1"/>
  <c r="D92" i="1"/>
  <c r="E92" i="1"/>
  <c r="D69" i="1"/>
  <c r="D70" i="1" s="1"/>
  <c r="D94" i="1" l="1" a="1"/>
  <c r="D94" i="1" s="1"/>
  <c r="D95" i="1" s="1"/>
</calcChain>
</file>

<file path=xl/sharedStrings.xml><?xml version="1.0" encoding="utf-8"?>
<sst xmlns="http://schemas.openxmlformats.org/spreadsheetml/2006/main" count="201" uniqueCount="133">
  <si>
    <t>1.</t>
  </si>
  <si>
    <t>2.</t>
  </si>
  <si>
    <t>3.</t>
  </si>
  <si>
    <t>4.</t>
  </si>
  <si>
    <t>rf</t>
  </si>
  <si>
    <t>Risk premium</t>
  </si>
  <si>
    <t>Volatility</t>
  </si>
  <si>
    <t>Var-Cov Matrix</t>
  </si>
  <si>
    <t>Corr</t>
  </si>
  <si>
    <t>Expected return</t>
  </si>
  <si>
    <t>Beta</t>
  </si>
  <si>
    <t>Weight A</t>
  </si>
  <si>
    <t>Weight B</t>
  </si>
  <si>
    <t>Asset A</t>
  </si>
  <si>
    <t>Asset B</t>
  </si>
  <si>
    <t>Market</t>
  </si>
  <si>
    <t>Weight</t>
  </si>
  <si>
    <t>5.</t>
  </si>
  <si>
    <t>Expected return of the market</t>
  </si>
  <si>
    <t>6.</t>
  </si>
  <si>
    <t>8.</t>
  </si>
  <si>
    <t>9.</t>
  </si>
  <si>
    <t>10.</t>
  </si>
  <si>
    <t>7.</t>
  </si>
  <si>
    <t>BigAuto co. Expected return</t>
  </si>
  <si>
    <t>Beta_Market</t>
  </si>
  <si>
    <t>Beta_SMB</t>
  </si>
  <si>
    <t>Beta_HML</t>
  </si>
  <si>
    <t>Expected return_SMB</t>
  </si>
  <si>
    <t>Expected return_HML</t>
  </si>
  <si>
    <t>MRP</t>
  </si>
  <si>
    <t>SMB</t>
  </si>
  <si>
    <t>HML</t>
  </si>
  <si>
    <t>Volatility Portfolio</t>
  </si>
  <si>
    <t>Expected Return</t>
  </si>
  <si>
    <t>Cov(A,B)</t>
  </si>
  <si>
    <t>Variance Portfolio</t>
  </si>
  <si>
    <t>Portfolio</t>
  </si>
  <si>
    <t>Beta on F1</t>
  </si>
  <si>
    <t>Beta on F2</t>
  </si>
  <si>
    <t>A</t>
  </si>
  <si>
    <t>B</t>
  </si>
  <si>
    <t>Idiosyncratic risk each firm</t>
  </si>
  <si>
    <r>
      <t>We need to find the risk premium (</t>
    </r>
    <r>
      <rPr>
        <i/>
        <sz val="12"/>
        <color theme="1"/>
        <rFont val="Times New Roman"/>
        <family val="1"/>
      </rPr>
      <t>RP</t>
    </r>
    <r>
      <rPr>
        <sz val="12"/>
        <color theme="1"/>
        <rFont val="Times New Roman"/>
        <family val="1"/>
      </rPr>
      <t>) for each of the two factors:</t>
    </r>
  </si>
  <si>
    <t>In order to do so, we solve the following system of two equations with two unknowns:</t>
  </si>
  <si>
    <t>RP1</t>
  </si>
  <si>
    <t>RP2</t>
  </si>
  <si>
    <t>Thus, the expected return-beta relationship is</t>
  </si>
  <si>
    <t>b.</t>
  </si>
  <si>
    <t xml:space="preserve">Exp. Excess Ret. </t>
  </si>
  <si>
    <t xml:space="preserve">Beta(MKT)= </t>
  </si>
  <si>
    <t>Beta(F2)=</t>
  </si>
  <si>
    <t>Portfolio A</t>
  </si>
  <si>
    <t>Portfolio B</t>
  </si>
  <si>
    <t>MKT=F1</t>
  </si>
  <si>
    <t>F2</t>
  </si>
  <si>
    <t>Expected Excess Return A APT</t>
  </si>
  <si>
    <t>Expected Excess Return B APT</t>
  </si>
  <si>
    <t>Overpriced</t>
  </si>
  <si>
    <t>Underpriced</t>
  </si>
  <si>
    <t>Betas</t>
  </si>
  <si>
    <t>Stock A</t>
  </si>
  <si>
    <t>StockB</t>
  </si>
  <si>
    <t>Expected Return Stock A</t>
  </si>
  <si>
    <t>Expected Return Portfolio</t>
  </si>
  <si>
    <t>Covariance Matrix of Stocks</t>
  </si>
  <si>
    <t>Stock B</t>
  </si>
  <si>
    <t>Diagonal Matrix</t>
  </si>
  <si>
    <t>Semistrong form efficiency implies that market prices reflect all publicly available information concerning past trading history as well as fundamental aspects of the firm.</t>
  </si>
  <si>
    <t>Some empirical evidence that supports the EMH:</t>
  </si>
  <si>
    <r>
      <t>(i)</t>
    </r>
    <r>
      <rPr>
        <sz val="7"/>
        <color theme="1"/>
        <rFont val="Times New Roman"/>
        <family val="1"/>
      </rPr>
      <t xml:space="preserve">      </t>
    </r>
    <r>
      <rPr>
        <sz val="12"/>
        <color theme="1"/>
        <rFont val="Times New Roman"/>
        <family val="1"/>
      </rPr>
      <t>Professional money managers do not typically earn higher returns than comparable risk, passive index strategies.</t>
    </r>
  </si>
  <si>
    <r>
      <t>(ii)</t>
    </r>
    <r>
      <rPr>
        <sz val="7"/>
        <color theme="1"/>
        <rFont val="Times New Roman"/>
        <family val="1"/>
      </rPr>
      <t xml:space="preserve">    </t>
    </r>
    <r>
      <rPr>
        <sz val="12"/>
        <color theme="1"/>
        <rFont val="Times New Roman"/>
        <family val="1"/>
      </rPr>
      <t>Event studies typically show that stocks respond immediately to the public release of relevant news.</t>
    </r>
  </si>
  <si>
    <r>
      <t>(iii)</t>
    </r>
    <r>
      <rPr>
        <sz val="7"/>
        <color theme="1"/>
        <rFont val="Times New Roman"/>
        <family val="1"/>
      </rPr>
      <t xml:space="preserve">   </t>
    </r>
    <r>
      <rPr>
        <sz val="12"/>
        <color theme="1"/>
        <rFont val="Times New Roman"/>
        <family val="1"/>
      </rPr>
      <t>Most tests of technical analysis find that it is difficult to identify price trends that can be exploited to earn superior risk-adjusted investment returns.</t>
    </r>
  </si>
  <si>
    <t>9.a)</t>
  </si>
  <si>
    <t>9.b)</t>
  </si>
  <si>
    <r>
      <t>(i)</t>
    </r>
    <r>
      <rPr>
        <sz val="7"/>
        <color theme="1"/>
        <rFont val="Times New Roman"/>
        <family val="1"/>
      </rPr>
      <t xml:space="preserve">      </t>
    </r>
    <r>
      <rPr>
        <sz val="12"/>
        <color theme="1"/>
        <rFont val="Times New Roman"/>
        <family val="1"/>
      </rPr>
      <t>Low P/E stocks.</t>
    </r>
  </si>
  <si>
    <r>
      <t>(ii)</t>
    </r>
    <r>
      <rPr>
        <sz val="7"/>
        <color theme="1"/>
        <rFont val="Times New Roman"/>
        <family val="1"/>
      </rPr>
      <t xml:space="preserve">    </t>
    </r>
    <r>
      <rPr>
        <sz val="12"/>
        <color theme="1"/>
        <rFont val="Times New Roman"/>
        <family val="1"/>
      </rPr>
      <t>High book-to-market ratio stocks.</t>
    </r>
  </si>
  <si>
    <r>
      <t>(iii)</t>
    </r>
    <r>
      <rPr>
        <sz val="7"/>
        <color theme="1"/>
        <rFont val="Times New Roman"/>
        <family val="1"/>
      </rPr>
      <t xml:space="preserve">   </t>
    </r>
    <r>
      <rPr>
        <sz val="12"/>
        <color theme="1"/>
        <rFont val="Times New Roman"/>
        <family val="1"/>
      </rPr>
      <t>Small firms in January.</t>
    </r>
  </si>
  <si>
    <r>
      <t>(iv)</t>
    </r>
    <r>
      <rPr>
        <sz val="7"/>
        <color theme="1"/>
        <rFont val="Times New Roman"/>
        <family val="1"/>
      </rPr>
      <t xml:space="preserve">   </t>
    </r>
    <r>
      <rPr>
        <sz val="12"/>
        <color theme="1"/>
        <rFont val="Times New Roman"/>
        <family val="1"/>
      </rPr>
      <t>Firms with very poor stock price performance in the last few months.</t>
    </r>
  </si>
  <si>
    <t>Other evidence concerns post-earnings-announcement stock price drift and intermediate-term price momentum.</t>
  </si>
  <si>
    <t>Some evidence that is difficult to reconcile with the EMH concerns simple portfolio strategies that apparently would have provided high risk-adjusted returns in the past. Some examples of portfolios with attractive historical returns:</t>
  </si>
  <si>
    <t>This statement is false. In a world where the Fama-French three factor model holds, the returns to the investor’s portfolio will be fully explained by Fama-French HML factor and so will be compensation for risk.</t>
  </si>
  <si>
    <t>Stock</t>
  </si>
  <si>
    <t>Beta_MRP</t>
  </si>
  <si>
    <t>a)</t>
  </si>
  <si>
    <t>Stock expected return</t>
  </si>
  <si>
    <t>b)</t>
  </si>
  <si>
    <t xml:space="preserve">Idiosyncratic volatility </t>
  </si>
  <si>
    <t>Stock systematic variance</t>
  </si>
  <si>
    <t>Stock idiosyncratic variance</t>
  </si>
  <si>
    <t>Stock variance</t>
  </si>
  <si>
    <t>Stock volatility</t>
  </si>
  <si>
    <t>Expected Return Factor 1</t>
  </si>
  <si>
    <t>Expected Return Factor 2</t>
  </si>
  <si>
    <t>Risk-free rate</t>
  </si>
  <si>
    <t>Exposure Factor 1</t>
  </si>
  <si>
    <t>Exposure Factor 2</t>
  </si>
  <si>
    <t>Compensation Factor 1</t>
  </si>
  <si>
    <t>Compensation Factor 2</t>
  </si>
  <si>
    <t>Total Expected Return</t>
  </si>
  <si>
    <t>Return Portfolio A</t>
  </si>
  <si>
    <t>% on factor portfolio 1</t>
  </si>
  <si>
    <t>% on factor portfolio 2</t>
  </si>
  <si>
    <t>Weights on Long Portfolio</t>
  </si>
  <si>
    <t>Weights on Short Portfolio</t>
  </si>
  <si>
    <t>Expected Dollar Profit</t>
  </si>
  <si>
    <t>13.</t>
  </si>
  <si>
    <t>The expected return for portfolio F equals the risk-free rate since its beta equals 0.</t>
  </si>
  <si>
    <t>F</t>
  </si>
  <si>
    <t>E</t>
  </si>
  <si>
    <t>Ratio of Risk Premium to Beta A</t>
  </si>
  <si>
    <t>Ratio of Risk Premium to Beta E</t>
  </si>
  <si>
    <t>weight A</t>
  </si>
  <si>
    <t>weight F</t>
  </si>
  <si>
    <t>11.</t>
  </si>
  <si>
    <t>12.</t>
  </si>
  <si>
    <t>Arbitrage strategy</t>
  </si>
  <si>
    <t>This implies that an arbitrage opportunity exists. For example, you can create a portfolio D with beta equal to 0.6 (same as E's) by combining portfolio A and F in equal weights</t>
  </si>
  <si>
    <t>Exposure to factor of portfolio D</t>
  </si>
  <si>
    <t>Expected return portfolio D</t>
  </si>
  <si>
    <t>Portfolio D</t>
  </si>
  <si>
    <t>Long</t>
  </si>
  <si>
    <t>Short</t>
  </si>
  <si>
    <t>Portfolio E</t>
  </si>
  <si>
    <t>Profit</t>
  </si>
  <si>
    <t>Portfolio A is now yielding a higher return than the one calculated using the APT model. Therefore, you should go short on a portfolio with the same factor exposures as Portfolio A and long on Portfolio A</t>
  </si>
  <si>
    <t>Idiosyncratic risk</t>
  </si>
  <si>
    <t>By going short on this new portfolio that combine Portfolio A and Portfolio F, and long on Portfolio E, you would get a % profit on your trade of 1%</t>
  </si>
  <si>
    <r>
      <rPr>
        <b/>
        <sz val="9"/>
        <rFont val="Arial"/>
        <family val="2"/>
      </rPr>
      <t>Answer</t>
    </r>
    <r>
      <rPr>
        <sz val="9"/>
        <rFont val="Arial"/>
        <family val="2"/>
      </rPr>
      <t xml:space="preserve">: d.
</t>
    </r>
    <r>
      <rPr>
        <b/>
        <sz val="9"/>
        <rFont val="Arial"/>
        <family val="2"/>
      </rPr>
      <t>Reasoning</t>
    </r>
    <r>
      <rPr>
        <sz val="9"/>
        <rFont val="Arial"/>
        <family val="2"/>
      </rPr>
      <t>: The arbitrage pricing theory is an alternative to the CAPM that uses fewer assumptions but can be harder to implement than the CAPM. In the APT, the market does not need to be the portfolio of all available assets but it just needs to be a portfolio sufficiently correlated with the market.</t>
    </r>
  </si>
  <si>
    <r>
      <rPr>
        <b/>
        <sz val="9"/>
        <rFont val="Arial"/>
        <family val="2"/>
      </rPr>
      <t>Answer:</t>
    </r>
    <r>
      <rPr>
        <sz val="9"/>
        <rFont val="Arial"/>
        <family val="2"/>
      </rPr>
      <t xml:space="preserve"> b.
</t>
    </r>
    <r>
      <rPr>
        <b/>
        <sz val="9"/>
        <rFont val="Arial"/>
        <family val="2"/>
      </rPr>
      <t>Reasoning:</t>
    </r>
    <r>
      <rPr>
        <sz val="9"/>
        <rFont val="Arial"/>
        <family val="2"/>
      </rPr>
      <t xml:space="preserve"> The systematic component of risk that is priced on the value of each asset is not fully explained by the market factor, the only factor used in CAPM. The APT uses other risk factor besides the market factor, such as inflation, to capture the systematic risk that affect an asset's price.</t>
    </r>
  </si>
  <si>
    <r>
      <rPr>
        <b/>
        <sz val="9"/>
        <rFont val="Arial"/>
        <family val="2"/>
      </rPr>
      <t>Answer:</t>
    </r>
    <r>
      <rPr>
        <sz val="9"/>
        <rFont val="Arial"/>
        <family val="2"/>
      </rPr>
      <t xml:space="preserve"> a.
</t>
    </r>
    <r>
      <rPr>
        <b/>
        <sz val="9"/>
        <rFont val="Arial"/>
        <family val="2"/>
      </rPr>
      <t>Reasoning:</t>
    </r>
    <r>
      <rPr>
        <sz val="9"/>
        <rFont val="Arial"/>
        <family val="2"/>
      </rPr>
      <t xml:space="preserve"> </t>
    </r>
    <r>
      <rPr>
        <sz val="9"/>
        <rFont val="Calibri"/>
        <family val="2"/>
      </rPr>
      <t>λ</t>
    </r>
    <r>
      <rPr>
        <sz val="9"/>
        <rFont val="Arial"/>
        <family val="2"/>
      </rPr>
      <t>0 represents the expected return on top of the market, which should be 0; λ1 must represent the excess return of the market; λ2 represents the idiosyncratic risk which should also be 0 (all risk comes from systematic component of risk)</t>
    </r>
  </si>
  <si>
    <t>Long risk free to achieve a total weight on short Portfolio equal to -100%. This positive weight on the risk free does not affect the sensitivity to either factor</t>
  </si>
  <si>
    <r>
      <rPr>
        <b/>
        <sz val="9"/>
        <rFont val="Arial"/>
        <family val="2"/>
      </rPr>
      <t>Answer:</t>
    </r>
    <r>
      <rPr>
        <sz val="9"/>
        <rFont val="Arial"/>
        <family val="2"/>
      </rPr>
      <t xml:space="preserve"> c.
</t>
    </r>
    <r>
      <rPr>
        <b/>
        <sz val="9"/>
        <rFont val="Arial"/>
        <family val="2"/>
      </rPr>
      <t>Reasoning:</t>
    </r>
    <r>
      <rPr>
        <sz val="9"/>
        <rFont val="Arial"/>
        <family val="2"/>
      </rPr>
      <t xml:space="preserve"> According to the theory of arbitrage, if there is a mispricing in the price of an asset, arbitrageurs will quickly take advantage of that opportunity, adjusting the price of an asset back to its equilibrium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</si>
</sst>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
    <numFmt numFmtId="166" formatCode="0.0000"/>
    <numFmt numFmtId="167" formatCode="_([$$-409]* #,##0.0000_);_([$$-409]* \(#,##0.0000\);_([$$-409]* &quot;-&quot;??_);_(@_)"/>
    <numFmt numFmtId="168" formatCode="0.0"/>
  </numFmts>
  <fonts count="13" x14ac:knownFonts="1">
    <font>
      <sz val="11"/>
      <color theme="1"/>
      <name val="Calibri"/>
      <family val="2"/>
      <scheme val="minor"/>
    </font>
    <font>
      <b/>
      <sz val="9"/>
      <color theme="1"/>
      <name val="Arial"/>
      <family val="2"/>
    </font>
    <font>
      <b/>
      <sz val="9"/>
      <name val="Arial"/>
      <family val="2"/>
    </font>
    <font>
      <sz val="9"/>
      <name val="Arial"/>
      <family val="2"/>
    </font>
    <font>
      <sz val="11"/>
      <color theme="1"/>
      <name val="Calibri"/>
      <family val="2"/>
      <scheme val="minor"/>
    </font>
    <font>
      <b/>
      <sz val="11"/>
      <color theme="1"/>
      <name val="Calibri"/>
      <family val="2"/>
      <scheme val="minor"/>
    </font>
    <font>
      <sz val="11"/>
      <color rgb="FF2E74B5"/>
      <name val="Calibri"/>
      <family val="2"/>
      <scheme val="minor"/>
    </font>
    <font>
      <sz val="12"/>
      <color theme="1"/>
      <name val="Times New Roman"/>
      <family val="1"/>
    </font>
    <font>
      <i/>
      <sz val="12"/>
      <color theme="1"/>
      <name val="Times New Roman"/>
      <family val="1"/>
    </font>
    <font>
      <b/>
      <sz val="12"/>
      <color rgb="FF000000"/>
      <name val="Times New Roman"/>
      <family val="1"/>
    </font>
    <font>
      <sz val="12"/>
      <color rgb="FF000000"/>
      <name val="Times New Roman"/>
      <family val="1"/>
    </font>
    <font>
      <sz val="7"/>
      <color theme="1"/>
      <name val="Times New Roman"/>
      <family val="1"/>
    </font>
    <font>
      <sz val="9"/>
      <name val="Calibri"/>
      <family val="2"/>
    </font>
  </fonts>
  <fills count="4">
    <fill>
      <patternFill patternType="none"/>
    </fill>
    <fill>
      <patternFill patternType="gray125"/>
    </fill>
    <fill>
      <patternFill patternType="solid">
        <fgColor rgb="FFFFFF00"/>
        <bgColor indexed="64"/>
      </patternFill>
    </fill>
    <fill>
      <patternFill patternType="solid">
        <fgColor rgb="FFDEEAF6"/>
        <bgColor indexed="64"/>
      </patternFill>
    </fill>
  </fills>
  <borders count="3">
    <border>
      <left/>
      <right/>
      <top/>
      <bottom/>
      <diagonal/>
    </border>
    <border>
      <left/>
      <right/>
      <top/>
      <bottom style="medium">
        <color rgb="FF5B9BD5"/>
      </bottom>
      <diagonal/>
    </border>
    <border>
      <left/>
      <right/>
      <top style="medium">
        <color rgb="FF5B9BD5"/>
      </top>
      <bottom/>
      <diagonal/>
    </border>
  </borders>
  <cellStyleXfs count="3">
    <xf numFmtId="0" fontId="0" fillId="0" borderId="0"/>
    <xf numFmtId="9" fontId="4" fillId="0" borderId="0" applyFont="0" applyFill="0" applyBorder="0" applyAlignment="0" applyProtection="0"/>
    <xf numFmtId="164" fontId="4" fillId="0" borderId="0" applyFont="0" applyFill="0" applyBorder="0" applyAlignment="0" applyProtection="0"/>
  </cellStyleXfs>
  <cellXfs count="42">
    <xf numFmtId="0" fontId="0" fillId="0" borderId="0" xfId="0"/>
    <xf numFmtId="0" fontId="1" fillId="0" borderId="0" xfId="0" applyFont="1"/>
    <xf numFmtId="0" fontId="2" fillId="0" borderId="0" xfId="0" quotePrefix="1" applyFont="1"/>
    <xf numFmtId="0" fontId="3" fillId="0" borderId="0" xfId="0" applyFont="1" applyAlignment="1">
      <alignment horizontal="left" vertical="center" wrapText="1"/>
    </xf>
    <xf numFmtId="14" fontId="0" fillId="0" borderId="0" xfId="0" applyNumberFormat="1"/>
    <xf numFmtId="10" fontId="0" fillId="0" borderId="0" xfId="1" applyNumberFormat="1" applyFont="1"/>
    <xf numFmtId="2" fontId="0" fillId="0" borderId="0" xfId="0" applyNumberFormat="1"/>
    <xf numFmtId="2" fontId="0" fillId="0" borderId="0" xfId="1" applyNumberFormat="1" applyFont="1"/>
    <xf numFmtId="10" fontId="0" fillId="0" borderId="0" xfId="0" applyNumberFormat="1"/>
    <xf numFmtId="9" fontId="3" fillId="0" borderId="0" xfId="0" applyNumberFormat="1" applyFont="1" applyAlignment="1">
      <alignment horizontal="left" vertical="center" wrapText="1"/>
    </xf>
    <xf numFmtId="165" fontId="0" fillId="0" borderId="0" xfId="1" applyNumberFormat="1" applyFont="1"/>
    <xf numFmtId="9" fontId="0" fillId="0" borderId="0" xfId="0" applyNumberFormat="1"/>
    <xf numFmtId="165" fontId="0" fillId="0" borderId="0" xfId="0" applyNumberFormat="1"/>
    <xf numFmtId="166" fontId="0" fillId="0" borderId="0" xfId="0" applyNumberFormat="1"/>
    <xf numFmtId="10" fontId="3" fillId="0" borderId="0" xfId="1" applyNumberFormat="1" applyFont="1" applyAlignment="1">
      <alignment horizontal="left" vertical="center" wrapText="1"/>
    </xf>
    <xf numFmtId="9" fontId="0" fillId="2" borderId="0" xfId="0" applyNumberFormat="1" applyFill="1"/>
    <xf numFmtId="0" fontId="5" fillId="0" borderId="0" xfId="0" quotePrefix="1" applyFont="1"/>
    <xf numFmtId="0" fontId="7" fillId="0" borderId="0" xfId="0" applyFont="1" applyAlignment="1">
      <alignment horizontal="left" vertical="center" indent="4"/>
    </xf>
    <xf numFmtId="0" fontId="7" fillId="0" borderId="0" xfId="0" applyFont="1" applyAlignment="1">
      <alignment horizontal="left" vertical="center"/>
    </xf>
    <xf numFmtId="0" fontId="9" fillId="0" borderId="0" xfId="0" applyFont="1" applyAlignment="1">
      <alignment vertical="center"/>
    </xf>
    <xf numFmtId="0" fontId="9" fillId="3" borderId="0" xfId="0" applyFont="1" applyFill="1" applyAlignment="1">
      <alignment vertical="center"/>
    </xf>
    <xf numFmtId="9" fontId="10" fillId="3" borderId="0" xfId="0" applyNumberFormat="1" applyFont="1" applyFill="1" applyAlignment="1">
      <alignment horizontal="center" vertical="center"/>
    </xf>
    <xf numFmtId="0" fontId="10" fillId="3" borderId="0" xfId="0" applyFont="1" applyFill="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0" fontId="9" fillId="0" borderId="1" xfId="0" applyFont="1" applyBorder="1" applyAlignment="1">
      <alignment vertical="center"/>
    </xf>
    <xf numFmtId="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0" xfId="0" applyFont="1"/>
    <xf numFmtId="10" fontId="3" fillId="0" borderId="0" xfId="0" applyNumberFormat="1" applyFont="1" applyAlignment="1">
      <alignment horizontal="left" vertical="center" wrapText="1"/>
    </xf>
    <xf numFmtId="0" fontId="3" fillId="0" borderId="0" xfId="0" applyFont="1" applyAlignment="1">
      <alignment horizontal="left" vertical="center"/>
    </xf>
    <xf numFmtId="2" fontId="3" fillId="0" borderId="0" xfId="0" applyNumberFormat="1" applyFont="1" applyAlignment="1">
      <alignment horizontal="left" vertical="center" wrapText="1"/>
    </xf>
    <xf numFmtId="0" fontId="0" fillId="0" borderId="0" xfId="1" applyNumberFormat="1" applyFont="1"/>
    <xf numFmtId="14" fontId="5" fillId="0" borderId="0" xfId="0" applyNumberFormat="1" applyFont="1"/>
    <xf numFmtId="167" fontId="3" fillId="0" borderId="0" xfId="2" applyNumberFormat="1" applyFont="1" applyAlignment="1">
      <alignment horizontal="left" vertical="center" wrapText="1"/>
    </xf>
    <xf numFmtId="168" fontId="0" fillId="2" borderId="0" xfId="0" applyNumberFormat="1" applyFill="1"/>
    <xf numFmtId="0" fontId="3" fillId="0" borderId="0" xfId="0" applyFont="1" applyAlignment="1">
      <alignment horizontal="left" vertical="center" wrapText="1"/>
    </xf>
    <xf numFmtId="0" fontId="6" fillId="0" borderId="2" xfId="0" applyFont="1" applyBorder="1" applyAlignment="1">
      <alignment vertical="top"/>
    </xf>
    <xf numFmtId="0" fontId="6" fillId="0" borderId="1" xfId="0" applyFont="1" applyBorder="1" applyAlignment="1">
      <alignment vertical="top"/>
    </xf>
    <xf numFmtId="0" fontId="9" fillId="0" borderId="2" xfId="0" applyFont="1" applyBorder="1" applyAlignment="1">
      <alignment vertical="center"/>
    </xf>
    <xf numFmtId="0" fontId="9" fillId="0" borderId="1" xfId="0" applyFont="1" applyBorder="1" applyAlignment="1">
      <alignment vertical="center"/>
    </xf>
    <xf numFmtId="14" fontId="0" fillId="0" borderId="0" xfId="0" applyNumberFormat="1" applyAlignment="1">
      <alignment horizontal="center" vertical="center" wrapText="1"/>
    </xf>
  </cellXfs>
  <cellStyles count="3">
    <cellStyle name="Currency" xfId="2" builtinId="4"/>
    <cellStyle name="Normal" xfId="0" builtinId="0"/>
    <cellStyle name="Per 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104</xdr:row>
      <xdr:rowOff>0</xdr:rowOff>
    </xdr:from>
    <xdr:to>
      <xdr:col>3</xdr:col>
      <xdr:colOff>934357</xdr:colOff>
      <xdr:row>105</xdr:row>
      <xdr:rowOff>44752</xdr:rowOff>
    </xdr:to>
    <xdr:pic>
      <xdr:nvPicPr>
        <xdr:cNvPr id="2" name="Picture 1">
          <a:extLst>
            <a:ext uri="{FF2B5EF4-FFF2-40B4-BE49-F238E27FC236}">
              <a16:creationId xmlns:a16="http://schemas.microsoft.com/office/drawing/2014/main" id="{6D91ACAF-9665-3643-86BF-164151B407D3}"/>
            </a:ext>
          </a:extLst>
        </xdr:cNvPr>
        <xdr:cNvPicPr>
          <a:picLocks noChangeAspect="1"/>
        </xdr:cNvPicPr>
      </xdr:nvPicPr>
      <xdr:blipFill>
        <a:blip xmlns:r="http://schemas.openxmlformats.org/officeDocument/2006/relationships" r:embed="rId1"/>
        <a:stretch>
          <a:fillRect/>
        </a:stretch>
      </xdr:blipFill>
      <xdr:spPr>
        <a:xfrm>
          <a:off x="1360714" y="13561786"/>
          <a:ext cx="3111500" cy="241300"/>
        </a:xfrm>
        <a:prstGeom prst="rect">
          <a:avLst/>
        </a:prstGeom>
      </xdr:spPr>
    </xdr:pic>
    <xdr:clientData/>
  </xdr:twoCellAnchor>
  <xdr:twoCellAnchor editAs="oneCell">
    <xdr:from>
      <xdr:col>2</xdr:col>
      <xdr:colOff>15119</xdr:colOff>
      <xdr:row>108</xdr:row>
      <xdr:rowOff>15120</xdr:rowOff>
    </xdr:from>
    <xdr:to>
      <xdr:col>2</xdr:col>
      <xdr:colOff>1266069</xdr:colOff>
      <xdr:row>109</xdr:row>
      <xdr:rowOff>59872</xdr:rowOff>
    </xdr:to>
    <xdr:pic>
      <xdr:nvPicPr>
        <xdr:cNvPr id="3" name="Picture 2">
          <a:extLst>
            <a:ext uri="{FF2B5EF4-FFF2-40B4-BE49-F238E27FC236}">
              <a16:creationId xmlns:a16="http://schemas.microsoft.com/office/drawing/2014/main" id="{9917466E-D789-1249-AB45-B2A984B86D96}"/>
            </a:ext>
          </a:extLst>
        </xdr:cNvPr>
        <xdr:cNvPicPr>
          <a:picLocks noChangeAspect="1"/>
        </xdr:cNvPicPr>
      </xdr:nvPicPr>
      <xdr:blipFill>
        <a:blip xmlns:r="http://schemas.openxmlformats.org/officeDocument/2006/relationships" r:embed="rId2"/>
        <a:stretch>
          <a:fillRect/>
        </a:stretch>
      </xdr:blipFill>
      <xdr:spPr>
        <a:xfrm>
          <a:off x="1375833" y="20062977"/>
          <a:ext cx="1257300" cy="241300"/>
        </a:xfrm>
        <a:prstGeom prst="rect">
          <a:avLst/>
        </a:prstGeom>
      </xdr:spPr>
    </xdr:pic>
    <xdr:clientData/>
  </xdr:twoCellAnchor>
  <xdr:twoCellAnchor editAs="oneCell">
    <xdr:from>
      <xdr:col>2</xdr:col>
      <xdr:colOff>15119</xdr:colOff>
      <xdr:row>109</xdr:row>
      <xdr:rowOff>136072</xdr:rowOff>
    </xdr:from>
    <xdr:to>
      <xdr:col>2</xdr:col>
      <xdr:colOff>1285119</xdr:colOff>
      <xdr:row>111</xdr:row>
      <xdr:rowOff>2570</xdr:rowOff>
    </xdr:to>
    <xdr:pic>
      <xdr:nvPicPr>
        <xdr:cNvPr id="4" name="Picture 3">
          <a:extLst>
            <a:ext uri="{FF2B5EF4-FFF2-40B4-BE49-F238E27FC236}">
              <a16:creationId xmlns:a16="http://schemas.microsoft.com/office/drawing/2014/main" id="{4CCC6943-0991-254F-B948-5513E9091EF2}"/>
            </a:ext>
          </a:extLst>
        </xdr:cNvPr>
        <xdr:cNvPicPr>
          <a:picLocks noChangeAspect="1"/>
        </xdr:cNvPicPr>
      </xdr:nvPicPr>
      <xdr:blipFill>
        <a:blip xmlns:r="http://schemas.openxmlformats.org/officeDocument/2006/relationships" r:embed="rId3"/>
        <a:stretch>
          <a:fillRect/>
        </a:stretch>
      </xdr:blipFill>
      <xdr:spPr>
        <a:xfrm>
          <a:off x="1375833" y="20380477"/>
          <a:ext cx="1270000" cy="241300"/>
        </a:xfrm>
        <a:prstGeom prst="rect">
          <a:avLst/>
        </a:prstGeom>
      </xdr:spPr>
    </xdr:pic>
    <xdr:clientData/>
  </xdr:twoCellAnchor>
  <xdr:twoCellAnchor editAs="oneCell">
    <xdr:from>
      <xdr:col>2</xdr:col>
      <xdr:colOff>15119</xdr:colOff>
      <xdr:row>113</xdr:row>
      <xdr:rowOff>136072</xdr:rowOff>
    </xdr:from>
    <xdr:to>
      <xdr:col>3</xdr:col>
      <xdr:colOff>638326</xdr:colOff>
      <xdr:row>116</xdr:row>
      <xdr:rowOff>67130</xdr:rowOff>
    </xdr:to>
    <xdr:pic>
      <xdr:nvPicPr>
        <xdr:cNvPr id="5" name="Picture 4">
          <a:extLst>
            <a:ext uri="{FF2B5EF4-FFF2-40B4-BE49-F238E27FC236}">
              <a16:creationId xmlns:a16="http://schemas.microsoft.com/office/drawing/2014/main" id="{0FCB3B9D-549C-DE4A-B034-6B586DCE646C}"/>
            </a:ext>
          </a:extLst>
        </xdr:cNvPr>
        <xdr:cNvPicPr>
          <a:picLocks noChangeAspect="1"/>
        </xdr:cNvPicPr>
      </xdr:nvPicPr>
      <xdr:blipFill>
        <a:blip xmlns:r="http://schemas.openxmlformats.org/officeDocument/2006/relationships" r:embed="rId4"/>
        <a:stretch>
          <a:fillRect/>
        </a:stretch>
      </xdr:blipFill>
      <xdr:spPr>
        <a:xfrm>
          <a:off x="1375833" y="21166667"/>
          <a:ext cx="2794000" cy="520700"/>
        </a:xfrm>
        <a:prstGeom prst="rect">
          <a:avLst/>
        </a:prstGeom>
      </xdr:spPr>
    </xdr:pic>
    <xdr:clientData/>
  </xdr:twoCellAnchor>
  <xdr:twoCellAnchor editAs="oneCell">
    <xdr:from>
      <xdr:col>2</xdr:col>
      <xdr:colOff>0</xdr:colOff>
      <xdr:row>121</xdr:row>
      <xdr:rowOff>90715</xdr:rowOff>
    </xdr:from>
    <xdr:to>
      <xdr:col>3</xdr:col>
      <xdr:colOff>807357</xdr:colOff>
      <xdr:row>122</xdr:row>
      <xdr:rowOff>173568</xdr:rowOff>
    </xdr:to>
    <xdr:pic>
      <xdr:nvPicPr>
        <xdr:cNvPr id="6" name="Picture 5">
          <a:extLst>
            <a:ext uri="{FF2B5EF4-FFF2-40B4-BE49-F238E27FC236}">
              <a16:creationId xmlns:a16="http://schemas.microsoft.com/office/drawing/2014/main" id="{970F50F4-7922-2045-A7D0-4A7716AE5CA0}"/>
            </a:ext>
          </a:extLst>
        </xdr:cNvPr>
        <xdr:cNvPicPr>
          <a:picLocks noChangeAspect="1"/>
        </xdr:cNvPicPr>
      </xdr:nvPicPr>
      <xdr:blipFill>
        <a:blip xmlns:r="http://schemas.openxmlformats.org/officeDocument/2006/relationships" r:embed="rId5"/>
        <a:stretch>
          <a:fillRect/>
        </a:stretch>
      </xdr:blipFill>
      <xdr:spPr>
        <a:xfrm>
          <a:off x="1360714" y="22693691"/>
          <a:ext cx="2984500" cy="279400"/>
        </a:xfrm>
        <a:prstGeom prst="rect">
          <a:avLst/>
        </a:prstGeom>
      </xdr:spPr>
    </xdr:pic>
    <xdr:clientData/>
  </xdr:twoCellAnchor>
  <xdr:twoCellAnchor>
    <xdr:from>
      <xdr:col>4</xdr:col>
      <xdr:colOff>907142</xdr:colOff>
      <xdr:row>129</xdr:row>
      <xdr:rowOff>90715</xdr:rowOff>
    </xdr:from>
    <xdr:to>
      <xdr:col>4</xdr:col>
      <xdr:colOff>1161142</xdr:colOff>
      <xdr:row>130</xdr:row>
      <xdr:rowOff>90715</xdr:rowOff>
    </xdr:to>
    <xdr:pic>
      <xdr:nvPicPr>
        <xdr:cNvPr id="11" name="Picture 10">
          <a:extLst>
            <a:ext uri="{FF2B5EF4-FFF2-40B4-BE49-F238E27FC236}">
              <a16:creationId xmlns:a16="http://schemas.microsoft.com/office/drawing/2014/main" id="{FFCFF231-F4B8-3549-8B34-AF975EA9BBF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99880" y="23676429"/>
          <a:ext cx="254000" cy="196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695476</xdr:colOff>
      <xdr:row>129</xdr:row>
      <xdr:rowOff>120953</xdr:rowOff>
    </xdr:from>
    <xdr:to>
      <xdr:col>5</xdr:col>
      <xdr:colOff>1012976</xdr:colOff>
      <xdr:row>130</xdr:row>
      <xdr:rowOff>120953</xdr:rowOff>
    </xdr:to>
    <xdr:pic>
      <xdr:nvPicPr>
        <xdr:cNvPr id="12" name="Picture 11">
          <a:extLst>
            <a:ext uri="{FF2B5EF4-FFF2-40B4-BE49-F238E27FC236}">
              <a16:creationId xmlns:a16="http://schemas.microsoft.com/office/drawing/2014/main" id="{8642426D-74FE-EA41-A59D-B6DFF279E345}"/>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8690" y="23706667"/>
          <a:ext cx="317500" cy="196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351"/>
  <sheetViews>
    <sheetView tabSelected="1" topLeftCell="A153" zoomScale="84" workbookViewId="0">
      <selection activeCell="B1" sqref="B1:B5"/>
    </sheetView>
  </sheetViews>
  <sheetFormatPr defaultColWidth="8.81640625" defaultRowHeight="14.5" x14ac:dyDescent="0.35"/>
  <cols>
    <col min="3" max="3" width="28.453125" customWidth="1"/>
    <col min="4" max="4" width="16.453125" bestFit="1" customWidth="1"/>
    <col min="5" max="5" width="17.453125" customWidth="1"/>
    <col min="6" max="6" width="14" bestFit="1" customWidth="1"/>
    <col min="7" max="7" width="14.1796875" bestFit="1" customWidth="1"/>
    <col min="8" max="8" width="13.453125" bestFit="1" customWidth="1"/>
    <col min="9" max="9" width="13.36328125" bestFit="1" customWidth="1"/>
    <col min="10" max="10" width="11.453125" bestFit="1" customWidth="1"/>
    <col min="11" max="11" width="22.453125" bestFit="1" customWidth="1"/>
    <col min="12" max="12" width="12.6328125" bestFit="1" customWidth="1"/>
    <col min="15" max="15" width="30.1796875" bestFit="1" customWidth="1"/>
    <col min="16" max="16" width="16.453125" bestFit="1" customWidth="1"/>
    <col min="17" max="17" width="12.6328125" bestFit="1" customWidth="1"/>
    <col min="20" max="20" width="26.1796875" bestFit="1" customWidth="1"/>
    <col min="22" max="22" width="25.81640625" bestFit="1" customWidth="1"/>
    <col min="23" max="23" width="12.6328125" bestFit="1" customWidth="1"/>
    <col min="24" max="24" width="12.36328125" bestFit="1" customWidth="1"/>
    <col min="25" max="25" width="12.6328125" bestFit="1" customWidth="1"/>
    <col min="26" max="26" width="12" bestFit="1" customWidth="1"/>
    <col min="27" max="27" width="16.453125" bestFit="1" customWidth="1"/>
    <col min="28" max="28" width="12.6328125" bestFit="1" customWidth="1"/>
    <col min="29" max="29" width="13.6328125" bestFit="1" customWidth="1"/>
    <col min="30" max="30" width="14.453125" bestFit="1" customWidth="1"/>
  </cols>
  <sheetData>
    <row r="2" spans="2:15" x14ac:dyDescent="0.35">
      <c r="B2" s="1"/>
    </row>
    <row r="3" spans="2:15" x14ac:dyDescent="0.35">
      <c r="B3" s="1"/>
    </row>
    <row r="4" spans="2:15" x14ac:dyDescent="0.35">
      <c r="B4" s="1"/>
    </row>
    <row r="6" spans="2:15" x14ac:dyDescent="0.35">
      <c r="B6" s="2" t="s">
        <v>0</v>
      </c>
      <c r="C6" s="36" t="s">
        <v>128</v>
      </c>
      <c r="D6" s="36"/>
      <c r="E6" s="36"/>
      <c r="F6" s="36"/>
      <c r="G6" s="36"/>
      <c r="H6" s="36"/>
      <c r="I6" s="36"/>
      <c r="J6" s="36"/>
      <c r="K6" s="36"/>
      <c r="L6" s="36"/>
      <c r="M6" s="36"/>
      <c r="N6" s="36"/>
      <c r="O6" s="36"/>
    </row>
    <row r="7" spans="2:15" x14ac:dyDescent="0.35">
      <c r="C7" s="36"/>
      <c r="D7" s="36"/>
      <c r="E7" s="36"/>
      <c r="F7" s="36"/>
      <c r="G7" s="36"/>
      <c r="H7" s="36"/>
      <c r="I7" s="36"/>
      <c r="J7" s="36"/>
      <c r="K7" s="36"/>
      <c r="L7" s="36"/>
      <c r="M7" s="36"/>
      <c r="N7" s="36"/>
      <c r="O7" s="36"/>
    </row>
    <row r="8" spans="2:15" x14ac:dyDescent="0.35">
      <c r="C8" s="36"/>
      <c r="D8" s="36"/>
      <c r="E8" s="36"/>
      <c r="F8" s="36"/>
      <c r="G8" s="36"/>
      <c r="H8" s="36"/>
      <c r="I8" s="36"/>
      <c r="J8" s="36"/>
      <c r="K8" s="36"/>
      <c r="L8" s="36"/>
      <c r="M8" s="36"/>
      <c r="N8" s="36"/>
      <c r="O8" s="36"/>
    </row>
    <row r="9" spans="2:15" x14ac:dyDescent="0.35">
      <c r="C9" s="36"/>
      <c r="D9" s="36"/>
      <c r="E9" s="36"/>
      <c r="F9" s="36"/>
      <c r="G9" s="36"/>
      <c r="H9" s="36"/>
      <c r="I9" s="36"/>
      <c r="J9" s="36"/>
      <c r="K9" s="36"/>
      <c r="L9" s="36"/>
      <c r="M9" s="36"/>
      <c r="N9" s="36"/>
      <c r="O9" s="36"/>
    </row>
    <row r="10" spans="2:15" x14ac:dyDescent="0.35">
      <c r="C10" s="36"/>
      <c r="D10" s="36"/>
      <c r="E10" s="36"/>
      <c r="F10" s="36"/>
      <c r="G10" s="36"/>
      <c r="H10" s="36"/>
      <c r="I10" s="36"/>
      <c r="J10" s="36"/>
      <c r="K10" s="36"/>
      <c r="L10" s="36"/>
      <c r="M10" s="36"/>
      <c r="N10" s="36"/>
      <c r="O10" s="36"/>
    </row>
    <row r="11" spans="2:15" x14ac:dyDescent="0.35">
      <c r="C11" s="36"/>
      <c r="D11" s="36"/>
      <c r="E11" s="36"/>
      <c r="F11" s="36"/>
      <c r="G11" s="36"/>
      <c r="H11" s="36"/>
      <c r="I11" s="36"/>
      <c r="J11" s="36"/>
      <c r="K11" s="36"/>
      <c r="L11" s="36"/>
      <c r="M11" s="36"/>
      <c r="N11" s="36"/>
      <c r="O11" s="36"/>
    </row>
    <row r="13" spans="2:15" x14ac:dyDescent="0.35">
      <c r="B13" s="2" t="s">
        <v>1</v>
      </c>
      <c r="C13" s="36" t="s">
        <v>129</v>
      </c>
      <c r="D13" s="36"/>
      <c r="E13" s="36"/>
      <c r="F13" s="36"/>
      <c r="G13" s="36"/>
      <c r="H13" s="36"/>
      <c r="I13" s="36"/>
      <c r="J13" s="36"/>
      <c r="K13" s="36"/>
      <c r="L13" s="36"/>
      <c r="M13" s="36"/>
      <c r="N13" s="36"/>
      <c r="O13" s="36"/>
    </row>
    <row r="14" spans="2:15" x14ac:dyDescent="0.35">
      <c r="B14" s="2"/>
      <c r="C14" s="36"/>
      <c r="D14" s="36"/>
      <c r="E14" s="36"/>
      <c r="F14" s="36"/>
      <c r="G14" s="36"/>
      <c r="H14" s="36"/>
      <c r="I14" s="36"/>
      <c r="J14" s="36"/>
      <c r="K14" s="36"/>
      <c r="L14" s="36"/>
      <c r="M14" s="36"/>
      <c r="N14" s="36"/>
      <c r="O14" s="36"/>
    </row>
    <row r="15" spans="2:15" x14ac:dyDescent="0.35">
      <c r="B15" s="2"/>
      <c r="C15" s="36"/>
      <c r="D15" s="36"/>
      <c r="E15" s="36"/>
      <c r="F15" s="36"/>
      <c r="G15" s="36"/>
      <c r="H15" s="36"/>
      <c r="I15" s="36"/>
      <c r="J15" s="36"/>
      <c r="K15" s="36"/>
      <c r="L15" s="36"/>
      <c r="M15" s="36"/>
      <c r="N15" s="36"/>
      <c r="O15" s="36"/>
    </row>
    <row r="16" spans="2:15" x14ac:dyDescent="0.35">
      <c r="B16" s="2"/>
      <c r="C16" s="36"/>
      <c r="D16" s="36"/>
      <c r="E16" s="36"/>
      <c r="F16" s="36"/>
      <c r="G16" s="36"/>
      <c r="H16" s="36"/>
      <c r="I16" s="36"/>
      <c r="J16" s="36"/>
      <c r="K16" s="36"/>
      <c r="L16" s="36"/>
      <c r="M16" s="36"/>
      <c r="N16" s="36"/>
      <c r="O16" s="36"/>
    </row>
    <row r="17" spans="2:15" x14ac:dyDescent="0.35">
      <c r="B17" s="2"/>
      <c r="C17" s="3"/>
      <c r="D17" s="3"/>
      <c r="E17" s="3"/>
      <c r="F17" s="3"/>
      <c r="G17" s="3"/>
      <c r="H17" s="3"/>
      <c r="I17" s="3"/>
      <c r="J17" s="3"/>
      <c r="K17" s="3"/>
      <c r="L17" s="3"/>
      <c r="M17" s="3"/>
      <c r="N17" s="3"/>
      <c r="O17" s="3"/>
    </row>
    <row r="18" spans="2:15" x14ac:dyDescent="0.35">
      <c r="B18" s="2" t="s">
        <v>2</v>
      </c>
      <c r="C18" s="36" t="s">
        <v>132</v>
      </c>
      <c r="D18" s="36"/>
      <c r="E18" s="36"/>
      <c r="F18" s="36"/>
      <c r="G18" s="36"/>
      <c r="H18" s="36"/>
      <c r="I18" s="36"/>
      <c r="J18" s="36"/>
      <c r="K18" s="36"/>
      <c r="L18" s="36"/>
      <c r="M18" s="36"/>
      <c r="N18" s="36"/>
      <c r="O18" s="36"/>
    </row>
    <row r="19" spans="2:15" x14ac:dyDescent="0.35">
      <c r="B19" s="2"/>
      <c r="C19" s="36"/>
      <c r="D19" s="36"/>
      <c r="E19" s="36"/>
      <c r="F19" s="36"/>
      <c r="G19" s="36"/>
      <c r="H19" s="36"/>
      <c r="I19" s="36"/>
      <c r="J19" s="36"/>
      <c r="K19" s="36"/>
      <c r="L19" s="36"/>
      <c r="M19" s="36"/>
      <c r="N19" s="36"/>
      <c r="O19" s="36"/>
    </row>
    <row r="20" spans="2:15" x14ac:dyDescent="0.35">
      <c r="B20" s="2"/>
      <c r="C20" s="36"/>
      <c r="D20" s="36"/>
      <c r="E20" s="36"/>
      <c r="F20" s="36"/>
      <c r="G20" s="36"/>
      <c r="H20" s="36"/>
      <c r="I20" s="36"/>
      <c r="J20" s="36"/>
      <c r="K20" s="36"/>
      <c r="L20" s="36"/>
      <c r="M20" s="36"/>
      <c r="N20" s="36"/>
      <c r="O20" s="36"/>
    </row>
    <row r="21" spans="2:15" x14ac:dyDescent="0.35">
      <c r="B21" s="2"/>
      <c r="C21" s="36"/>
      <c r="D21" s="36"/>
      <c r="E21" s="36"/>
      <c r="F21" s="36"/>
      <c r="G21" s="36"/>
      <c r="H21" s="36"/>
      <c r="I21" s="36"/>
      <c r="J21" s="36"/>
      <c r="K21" s="36"/>
      <c r="L21" s="36"/>
      <c r="M21" s="36"/>
      <c r="N21" s="36"/>
      <c r="O21" s="36"/>
    </row>
    <row r="22" spans="2:15" x14ac:dyDescent="0.35">
      <c r="B22" s="2"/>
      <c r="C22" s="3"/>
      <c r="D22" s="3"/>
      <c r="E22" s="3"/>
      <c r="F22" s="3"/>
      <c r="G22" s="3"/>
      <c r="H22" s="3"/>
      <c r="I22" s="3"/>
      <c r="J22" s="3"/>
      <c r="K22" s="3"/>
      <c r="L22" s="3"/>
      <c r="M22" s="3"/>
      <c r="N22" s="3"/>
      <c r="O22" s="3"/>
    </row>
    <row r="23" spans="2:15" x14ac:dyDescent="0.35">
      <c r="B23" s="2"/>
      <c r="C23" s="3"/>
      <c r="D23" s="3"/>
      <c r="E23" s="3"/>
      <c r="F23" s="3"/>
      <c r="G23" s="3"/>
      <c r="H23" s="3"/>
      <c r="I23" s="3"/>
      <c r="J23" s="3"/>
      <c r="K23" s="3"/>
      <c r="L23" s="3"/>
      <c r="M23" s="3"/>
      <c r="N23" s="3"/>
      <c r="O23" s="3"/>
    </row>
    <row r="24" spans="2:15" x14ac:dyDescent="0.35">
      <c r="B24" s="2" t="s">
        <v>3</v>
      </c>
      <c r="C24" s="3" t="s">
        <v>18</v>
      </c>
      <c r="D24" s="29">
        <v>0.08</v>
      </c>
      <c r="E24" s="3"/>
      <c r="F24" s="3"/>
      <c r="G24" s="3"/>
      <c r="H24" s="3"/>
      <c r="I24" s="3"/>
      <c r="J24" s="3"/>
      <c r="K24" s="3"/>
      <c r="L24" s="3"/>
      <c r="M24" s="3"/>
      <c r="N24" s="3"/>
      <c r="O24" s="3"/>
    </row>
    <row r="25" spans="2:15" x14ac:dyDescent="0.35">
      <c r="B25" s="2"/>
      <c r="C25" s="3" t="s">
        <v>4</v>
      </c>
      <c r="D25" s="29">
        <v>5.0000000000000001E-3</v>
      </c>
      <c r="E25" s="3"/>
      <c r="F25" s="3"/>
      <c r="G25" s="3"/>
      <c r="H25" s="3"/>
      <c r="I25" s="3"/>
      <c r="J25" s="3"/>
      <c r="K25" s="3"/>
      <c r="L25" s="3"/>
      <c r="M25" s="3"/>
      <c r="N25" s="3"/>
      <c r="O25" s="3"/>
    </row>
    <row r="26" spans="2:15" x14ac:dyDescent="0.35">
      <c r="B26" s="2"/>
      <c r="C26" s="3" t="s">
        <v>25</v>
      </c>
      <c r="D26" s="3">
        <v>1.2</v>
      </c>
      <c r="E26" s="3"/>
      <c r="F26" s="3"/>
      <c r="G26" s="3"/>
      <c r="H26" s="3"/>
      <c r="I26" s="3"/>
      <c r="J26" s="3"/>
      <c r="K26" s="3"/>
      <c r="L26" s="3"/>
      <c r="M26" s="3"/>
      <c r="N26" s="3"/>
      <c r="O26" s="3"/>
    </row>
    <row r="27" spans="2:15" x14ac:dyDescent="0.35">
      <c r="B27" s="2"/>
      <c r="C27" s="3" t="s">
        <v>26</v>
      </c>
      <c r="D27" s="3">
        <v>-0.6</v>
      </c>
      <c r="E27" s="3"/>
      <c r="F27" s="3"/>
      <c r="G27" s="3"/>
      <c r="H27" s="3"/>
      <c r="I27" s="3"/>
      <c r="J27" s="3"/>
      <c r="K27" s="3"/>
      <c r="L27" s="3"/>
      <c r="M27" s="3"/>
      <c r="N27" s="3"/>
      <c r="O27" s="3"/>
    </row>
    <row r="28" spans="2:15" x14ac:dyDescent="0.35">
      <c r="B28" s="2"/>
      <c r="C28" s="3" t="s">
        <v>27</v>
      </c>
      <c r="D28" s="3">
        <v>0.4</v>
      </c>
      <c r="E28" s="3"/>
      <c r="F28" s="3"/>
      <c r="G28" s="3"/>
      <c r="H28" s="3"/>
      <c r="I28" s="3"/>
      <c r="J28" s="3"/>
      <c r="K28" s="3"/>
      <c r="L28" s="3"/>
      <c r="M28" s="3"/>
      <c r="N28" s="3"/>
      <c r="O28" s="3"/>
    </row>
    <row r="29" spans="2:15" x14ac:dyDescent="0.35">
      <c r="B29" s="2"/>
      <c r="C29" s="3" t="s">
        <v>28</v>
      </c>
      <c r="D29" s="29">
        <v>1.4999999999999999E-2</v>
      </c>
      <c r="E29" s="3"/>
      <c r="F29" s="3"/>
      <c r="G29" s="3"/>
      <c r="H29" s="3"/>
      <c r="I29" s="3"/>
      <c r="J29" s="3"/>
      <c r="K29" s="3"/>
      <c r="L29" s="3"/>
      <c r="M29" s="3"/>
      <c r="N29" s="3"/>
      <c r="O29" s="3"/>
    </row>
    <row r="30" spans="2:15" x14ac:dyDescent="0.35">
      <c r="B30" s="2"/>
      <c r="C30" s="3" t="s">
        <v>29</v>
      </c>
      <c r="D30" s="29">
        <v>0.02</v>
      </c>
      <c r="E30" s="3"/>
      <c r="F30" s="3"/>
      <c r="G30" s="3"/>
      <c r="H30" s="3"/>
      <c r="I30" s="3"/>
      <c r="J30" s="3"/>
      <c r="K30" s="3"/>
      <c r="L30" s="3"/>
      <c r="M30" s="3"/>
      <c r="N30" s="3"/>
      <c r="O30" s="3"/>
    </row>
    <row r="31" spans="2:15" x14ac:dyDescent="0.35">
      <c r="B31" s="2"/>
      <c r="C31" s="3" t="s">
        <v>24</v>
      </c>
      <c r="D31" s="14">
        <f>D25+D26*D24+D27*D29+D28*D30</f>
        <v>0.1</v>
      </c>
      <c r="E31" s="3"/>
      <c r="F31" s="3"/>
      <c r="G31" s="3"/>
      <c r="H31" s="3"/>
      <c r="I31" s="3"/>
      <c r="J31" s="3"/>
      <c r="K31" s="3"/>
      <c r="L31" s="3"/>
      <c r="M31" s="3"/>
      <c r="N31" s="3"/>
      <c r="O31" s="3"/>
    </row>
    <row r="32" spans="2:15" x14ac:dyDescent="0.35">
      <c r="B32" s="2"/>
      <c r="C32" s="3"/>
      <c r="D32" s="3"/>
      <c r="E32" s="3"/>
      <c r="F32" s="3"/>
      <c r="G32" s="3"/>
      <c r="H32" s="3"/>
      <c r="I32" s="3"/>
      <c r="J32" s="3"/>
      <c r="K32" s="3"/>
      <c r="L32" s="3"/>
      <c r="M32" s="3"/>
      <c r="N32" s="3"/>
      <c r="O32" s="3"/>
    </row>
    <row r="33" spans="2:15" x14ac:dyDescent="0.35">
      <c r="B33" s="2" t="s">
        <v>17</v>
      </c>
      <c r="C33" s="3" t="s">
        <v>92</v>
      </c>
      <c r="D33" s="9">
        <v>0.15</v>
      </c>
      <c r="E33" s="3"/>
      <c r="F33" s="3"/>
      <c r="G33" s="3"/>
      <c r="H33" s="3"/>
      <c r="I33" s="3"/>
      <c r="J33" s="3"/>
      <c r="K33" s="3"/>
      <c r="L33" s="3"/>
      <c r="M33" s="3"/>
      <c r="N33" s="3"/>
      <c r="O33" s="3"/>
    </row>
    <row r="34" spans="2:15" x14ac:dyDescent="0.35">
      <c r="B34" s="2"/>
      <c r="C34" s="3" t="s">
        <v>93</v>
      </c>
      <c r="D34" s="9">
        <v>0.08</v>
      </c>
      <c r="E34" s="3"/>
      <c r="F34" s="3"/>
      <c r="G34" s="3"/>
      <c r="H34" s="3"/>
      <c r="I34" s="3"/>
      <c r="J34" s="3"/>
      <c r="K34" s="3"/>
      <c r="L34" s="3"/>
      <c r="M34" s="3"/>
      <c r="N34" s="3"/>
      <c r="O34" s="3"/>
    </row>
    <row r="35" spans="2:15" x14ac:dyDescent="0.35">
      <c r="B35" s="2"/>
      <c r="C35" s="3" t="s">
        <v>94</v>
      </c>
      <c r="D35" s="9">
        <v>0.02</v>
      </c>
      <c r="E35" s="3"/>
      <c r="F35" s="3"/>
      <c r="G35" s="3"/>
      <c r="H35" s="3"/>
      <c r="I35" s="3"/>
      <c r="J35" s="3"/>
      <c r="K35" s="3"/>
      <c r="L35" s="3"/>
      <c r="M35" s="3"/>
      <c r="N35" s="3"/>
      <c r="O35" s="3"/>
    </row>
    <row r="36" spans="2:15" x14ac:dyDescent="0.35">
      <c r="B36" s="2"/>
      <c r="C36" s="3" t="s">
        <v>95</v>
      </c>
      <c r="D36" s="3">
        <v>0.25</v>
      </c>
      <c r="E36" s="3"/>
      <c r="F36" s="3"/>
      <c r="G36" s="3"/>
      <c r="H36" s="3"/>
      <c r="I36" s="3"/>
      <c r="J36" s="3"/>
      <c r="K36" s="3"/>
      <c r="L36" s="3"/>
      <c r="M36" s="3"/>
      <c r="N36" s="3"/>
      <c r="O36" s="3"/>
    </row>
    <row r="37" spans="2:15" x14ac:dyDescent="0.35">
      <c r="B37" s="2"/>
      <c r="C37" s="3" t="s">
        <v>96</v>
      </c>
      <c r="D37" s="3">
        <v>1.5</v>
      </c>
      <c r="E37" s="3"/>
      <c r="F37" s="3"/>
      <c r="G37" s="3"/>
      <c r="H37" s="3"/>
      <c r="I37" s="3"/>
      <c r="J37" s="3"/>
      <c r="K37" s="3"/>
      <c r="L37" s="3"/>
      <c r="M37" s="3"/>
      <c r="N37" s="3"/>
      <c r="O37" s="3"/>
    </row>
    <row r="38" spans="2:15" x14ac:dyDescent="0.35">
      <c r="B38" s="2"/>
      <c r="C38" s="3"/>
      <c r="D38" s="3"/>
      <c r="E38" s="3"/>
      <c r="F38" s="3"/>
      <c r="G38" s="3"/>
      <c r="H38" s="3"/>
      <c r="I38" s="3"/>
      <c r="J38" s="3"/>
      <c r="K38" s="3"/>
      <c r="L38" s="3"/>
      <c r="M38" s="3"/>
      <c r="N38" s="3"/>
      <c r="O38" s="3"/>
    </row>
    <row r="39" spans="2:15" x14ac:dyDescent="0.35">
      <c r="B39" s="2"/>
      <c r="C39" s="3" t="s">
        <v>97</v>
      </c>
      <c r="D39" s="14">
        <f>D36*(D33-$D$35)</f>
        <v>3.2500000000000001E-2</v>
      </c>
      <c r="E39" s="3"/>
      <c r="F39" s="3"/>
      <c r="G39" s="3"/>
      <c r="H39" s="3"/>
      <c r="I39" s="3"/>
      <c r="J39" s="3"/>
      <c r="K39" s="3"/>
      <c r="L39" s="3"/>
      <c r="M39" s="3"/>
      <c r="N39" s="3"/>
      <c r="O39" s="3"/>
    </row>
    <row r="40" spans="2:15" x14ac:dyDescent="0.35">
      <c r="B40" s="2"/>
      <c r="C40" s="3" t="s">
        <v>98</v>
      </c>
      <c r="D40" s="14">
        <f>D37*(D34-$D$35)</f>
        <v>0.09</v>
      </c>
      <c r="E40" s="3"/>
      <c r="F40" s="3"/>
      <c r="G40" s="3"/>
      <c r="H40" s="3"/>
      <c r="I40" s="3"/>
      <c r="J40" s="3"/>
      <c r="K40" s="3"/>
      <c r="L40" s="3"/>
      <c r="M40" s="3"/>
      <c r="N40" s="3"/>
      <c r="O40" s="3"/>
    </row>
    <row r="41" spans="2:15" x14ac:dyDescent="0.35">
      <c r="B41" s="2"/>
      <c r="C41" s="3"/>
      <c r="D41" s="3"/>
      <c r="E41" s="3"/>
      <c r="F41" s="3"/>
      <c r="G41" s="3"/>
      <c r="H41" s="3"/>
      <c r="I41" s="3"/>
      <c r="J41" s="3"/>
      <c r="K41" s="3"/>
      <c r="L41" s="3"/>
      <c r="M41" s="3"/>
      <c r="N41" s="3"/>
      <c r="O41" s="3"/>
    </row>
    <row r="42" spans="2:15" x14ac:dyDescent="0.35">
      <c r="B42" s="2"/>
      <c r="C42" s="3" t="s">
        <v>99</v>
      </c>
      <c r="D42" s="29">
        <f>D39+D40+D35</f>
        <v>0.14249999999999999</v>
      </c>
      <c r="E42" s="3"/>
      <c r="F42" s="3"/>
      <c r="G42" s="3"/>
      <c r="H42" s="3"/>
      <c r="I42" s="3"/>
      <c r="J42" s="3"/>
      <c r="K42" s="3"/>
      <c r="L42" s="3"/>
      <c r="M42" s="3"/>
      <c r="N42" s="3"/>
      <c r="O42" s="3"/>
    </row>
    <row r="43" spans="2:15" x14ac:dyDescent="0.35">
      <c r="B43" s="2"/>
      <c r="C43" s="3"/>
      <c r="D43" s="3"/>
      <c r="E43" s="3"/>
      <c r="F43" s="3"/>
      <c r="G43" s="3"/>
      <c r="H43" s="3"/>
      <c r="I43" s="3"/>
      <c r="J43" s="3"/>
      <c r="K43" s="3"/>
      <c r="L43" s="3"/>
      <c r="M43" s="3"/>
      <c r="N43" s="3"/>
      <c r="O43" s="3"/>
    </row>
    <row r="44" spans="2:15" x14ac:dyDescent="0.35">
      <c r="B44" s="2" t="s">
        <v>19</v>
      </c>
      <c r="C44" s="3" t="s">
        <v>100</v>
      </c>
      <c r="D44" s="9">
        <v>0.18</v>
      </c>
      <c r="E44" s="3"/>
      <c r="F44" s="3"/>
      <c r="G44" s="3"/>
      <c r="H44" s="3"/>
      <c r="I44" s="3"/>
      <c r="J44" s="3"/>
      <c r="K44" s="3"/>
      <c r="L44" s="3"/>
      <c r="M44" s="3"/>
      <c r="N44" s="3"/>
      <c r="O44" s="3"/>
    </row>
    <row r="45" spans="2:15" x14ac:dyDescent="0.35">
      <c r="B45" s="2"/>
      <c r="C45" s="3"/>
      <c r="D45" s="9"/>
      <c r="E45" s="3"/>
      <c r="F45" s="3"/>
      <c r="G45" s="3"/>
      <c r="H45" s="3"/>
      <c r="I45" s="3"/>
      <c r="J45" s="3"/>
      <c r="K45" s="3"/>
      <c r="L45" s="3"/>
      <c r="M45" s="3"/>
      <c r="N45" s="3"/>
      <c r="O45" s="3"/>
    </row>
    <row r="46" spans="2:15" ht="14" customHeight="1" x14ac:dyDescent="0.35">
      <c r="B46" s="2"/>
      <c r="C46" s="30" t="s">
        <v>125</v>
      </c>
      <c r="D46" s="9"/>
      <c r="E46" s="3"/>
      <c r="F46" s="3"/>
      <c r="G46" s="3"/>
      <c r="H46" s="3"/>
      <c r="I46" s="3"/>
      <c r="J46" s="3"/>
      <c r="K46" s="3"/>
      <c r="L46" s="3"/>
      <c r="M46" s="3"/>
      <c r="N46" s="3"/>
      <c r="O46" s="3"/>
    </row>
    <row r="47" spans="2:15" x14ac:dyDescent="0.35">
      <c r="B47" s="2"/>
      <c r="C47" s="3"/>
      <c r="D47" s="9"/>
      <c r="E47" s="3"/>
      <c r="F47" s="3"/>
      <c r="G47" s="3"/>
      <c r="H47" s="3"/>
      <c r="I47" s="3"/>
      <c r="J47" s="3"/>
      <c r="K47" s="3"/>
      <c r="L47" s="3"/>
      <c r="M47" s="3"/>
      <c r="N47" s="3"/>
      <c r="O47" s="3"/>
    </row>
    <row r="48" spans="2:15" x14ac:dyDescent="0.35">
      <c r="B48" s="2"/>
      <c r="C48" s="3" t="s">
        <v>104</v>
      </c>
      <c r="D48" s="9"/>
      <c r="E48" s="3"/>
      <c r="F48" s="3"/>
      <c r="G48" s="3"/>
      <c r="H48" s="3"/>
      <c r="I48" s="3"/>
      <c r="J48" s="3"/>
      <c r="K48" s="3"/>
      <c r="L48" s="3"/>
      <c r="M48" s="3"/>
      <c r="N48" s="3"/>
      <c r="O48" s="3"/>
    </row>
    <row r="49" spans="2:15" x14ac:dyDescent="0.35">
      <c r="B49" s="2"/>
      <c r="C49" s="3" t="s">
        <v>101</v>
      </c>
      <c r="D49" s="31">
        <v>-0.25</v>
      </c>
      <c r="E49" s="3"/>
      <c r="F49" s="3"/>
      <c r="G49" s="3"/>
      <c r="H49" s="3"/>
      <c r="I49" s="3"/>
      <c r="J49" s="3"/>
      <c r="K49" s="3"/>
      <c r="L49" s="3"/>
      <c r="M49" s="3"/>
      <c r="N49" s="3"/>
      <c r="O49" s="3"/>
    </row>
    <row r="50" spans="2:15" x14ac:dyDescent="0.35">
      <c r="B50" s="2"/>
      <c r="C50" s="3" t="s">
        <v>102</v>
      </c>
      <c r="D50" s="3">
        <v>-1.5</v>
      </c>
      <c r="E50" s="3"/>
      <c r="F50" s="3"/>
      <c r="G50" s="3"/>
      <c r="H50" s="3"/>
      <c r="I50" s="3"/>
      <c r="J50" s="3"/>
      <c r="K50" s="3"/>
      <c r="L50" s="3"/>
      <c r="M50" s="3"/>
      <c r="N50" s="3"/>
      <c r="O50" s="3"/>
    </row>
    <row r="51" spans="2:15" x14ac:dyDescent="0.35">
      <c r="B51" s="2"/>
      <c r="C51" s="3" t="s">
        <v>94</v>
      </c>
      <c r="D51" s="31">
        <v>0.75</v>
      </c>
      <c r="E51" s="30" t="s">
        <v>131</v>
      </c>
      <c r="F51" s="3"/>
      <c r="G51" s="3"/>
      <c r="H51" s="3"/>
      <c r="I51" s="3"/>
      <c r="J51" s="3"/>
      <c r="K51" s="3"/>
      <c r="L51" s="3"/>
      <c r="M51" s="3"/>
      <c r="N51" s="3"/>
      <c r="O51" s="3"/>
    </row>
    <row r="52" spans="2:15" x14ac:dyDescent="0.35">
      <c r="B52" s="2"/>
      <c r="C52" s="3"/>
      <c r="D52" s="3"/>
      <c r="E52" s="3"/>
      <c r="F52" s="3"/>
      <c r="G52" s="3"/>
      <c r="H52" s="3"/>
      <c r="I52" s="3"/>
      <c r="J52" s="3"/>
      <c r="K52" s="3"/>
      <c r="L52" s="3"/>
      <c r="M52" s="3"/>
      <c r="N52" s="3"/>
      <c r="O52" s="3"/>
    </row>
    <row r="53" spans="2:15" x14ac:dyDescent="0.35">
      <c r="B53" s="2"/>
      <c r="C53" s="3" t="s">
        <v>103</v>
      </c>
      <c r="D53" s="3"/>
      <c r="E53" s="3"/>
      <c r="F53" s="3"/>
      <c r="G53" s="3"/>
      <c r="H53" s="3"/>
      <c r="I53" s="3"/>
      <c r="J53" s="3"/>
      <c r="K53" s="3"/>
      <c r="L53" s="3"/>
      <c r="M53" s="3"/>
      <c r="N53" s="3"/>
      <c r="O53" s="3"/>
    </row>
    <row r="54" spans="2:15" x14ac:dyDescent="0.35">
      <c r="B54" s="2"/>
      <c r="C54" s="3" t="s">
        <v>52</v>
      </c>
      <c r="D54" s="9">
        <v>1</v>
      </c>
      <c r="E54" s="3"/>
      <c r="F54" s="3"/>
      <c r="G54" s="3"/>
      <c r="H54" s="3"/>
      <c r="I54" s="3"/>
      <c r="J54" s="3"/>
      <c r="K54" s="3"/>
      <c r="L54" s="3"/>
      <c r="M54" s="3"/>
      <c r="N54" s="3"/>
      <c r="O54" s="3"/>
    </row>
    <row r="55" spans="2:15" x14ac:dyDescent="0.35">
      <c r="B55" s="2"/>
      <c r="C55" s="3"/>
      <c r="D55" s="3"/>
      <c r="E55" s="3"/>
      <c r="F55" s="3"/>
      <c r="G55" s="3"/>
      <c r="H55" s="3"/>
      <c r="I55" s="3"/>
      <c r="J55" s="3"/>
      <c r="K55" s="3"/>
      <c r="L55" s="3"/>
      <c r="M55" s="3"/>
      <c r="N55" s="3"/>
      <c r="O55" s="3"/>
    </row>
    <row r="56" spans="2:15" x14ac:dyDescent="0.35">
      <c r="B56" s="2"/>
      <c r="C56" s="3" t="s">
        <v>105</v>
      </c>
      <c r="D56" s="34">
        <f>(D49*D33+D50*D34+D51*D35)+D54*D44</f>
        <v>3.7499999999999978E-2</v>
      </c>
      <c r="E56" s="3"/>
      <c r="F56" s="3"/>
      <c r="G56" s="3"/>
      <c r="H56" s="3"/>
      <c r="I56" s="3"/>
      <c r="J56" s="3"/>
      <c r="K56" s="3"/>
      <c r="L56" s="3"/>
      <c r="M56" s="3"/>
      <c r="N56" s="3"/>
      <c r="O56" s="3"/>
    </row>
    <row r="57" spans="2:15" x14ac:dyDescent="0.35">
      <c r="B57" s="2"/>
      <c r="C57" s="3"/>
      <c r="D57" s="3"/>
      <c r="E57" s="3"/>
      <c r="F57" s="3"/>
      <c r="G57" s="3"/>
      <c r="H57" s="3"/>
      <c r="I57" s="3"/>
      <c r="J57" s="3"/>
      <c r="K57" s="3"/>
      <c r="L57" s="3"/>
      <c r="M57" s="3"/>
      <c r="N57" s="3"/>
      <c r="O57" s="3"/>
    </row>
    <row r="58" spans="2:15" x14ac:dyDescent="0.35">
      <c r="B58" s="2" t="s">
        <v>23</v>
      </c>
      <c r="D58" t="s">
        <v>13</v>
      </c>
      <c r="E58" s="3" t="s">
        <v>14</v>
      </c>
      <c r="F58" s="3" t="s">
        <v>15</v>
      </c>
      <c r="G58" s="3"/>
      <c r="H58" s="3"/>
      <c r="I58" s="3"/>
      <c r="J58" s="3"/>
      <c r="K58" s="3"/>
      <c r="L58" s="3"/>
      <c r="M58" s="3"/>
      <c r="N58" s="3"/>
      <c r="O58" s="3"/>
    </row>
    <row r="59" spans="2:15" x14ac:dyDescent="0.35">
      <c r="B59" s="2"/>
      <c r="C59" t="s">
        <v>9</v>
      </c>
      <c r="D59" s="11">
        <v>0.1</v>
      </c>
      <c r="E59" s="15">
        <f>(D63+E61*(F59-D63))</f>
        <v>0.21999999999999997</v>
      </c>
      <c r="F59" s="11">
        <v>0.12</v>
      </c>
      <c r="G59" s="3"/>
      <c r="H59" s="3"/>
      <c r="I59" s="3"/>
      <c r="J59" s="3"/>
      <c r="K59" s="3"/>
      <c r="L59" s="3"/>
      <c r="M59" s="3"/>
      <c r="N59" s="3"/>
      <c r="O59" s="3"/>
    </row>
    <row r="60" spans="2:15" x14ac:dyDescent="0.35">
      <c r="B60" s="2"/>
      <c r="C60" t="s">
        <v>6</v>
      </c>
      <c r="D60" s="11">
        <v>0.15</v>
      </c>
      <c r="E60" s="15">
        <f>E61*F60</f>
        <v>0.4</v>
      </c>
      <c r="F60" s="11">
        <v>0.2</v>
      </c>
      <c r="G60" s="3"/>
      <c r="H60" s="3"/>
      <c r="I60" s="3"/>
      <c r="J60" s="3"/>
      <c r="K60" s="3"/>
      <c r="L60" s="3"/>
      <c r="M60" s="3"/>
      <c r="N60" s="3"/>
      <c r="O60" s="3"/>
    </row>
    <row r="61" spans="2:15" x14ac:dyDescent="0.35">
      <c r="B61" s="2"/>
      <c r="C61" t="s">
        <v>10</v>
      </c>
      <c r="D61" s="35">
        <f>(D59-D63)/(F59-D63)</f>
        <v>0.8</v>
      </c>
      <c r="E61">
        <v>2</v>
      </c>
      <c r="F61" s="11"/>
      <c r="G61" s="3"/>
      <c r="H61" s="3"/>
      <c r="I61" s="3"/>
      <c r="J61" s="3"/>
      <c r="K61" s="3"/>
      <c r="L61" s="3"/>
      <c r="M61" s="3"/>
      <c r="N61" s="3"/>
      <c r="O61" s="3"/>
    </row>
    <row r="62" spans="2:15" x14ac:dyDescent="0.35">
      <c r="B62" s="2"/>
      <c r="C62" t="s">
        <v>16</v>
      </c>
      <c r="D62" s="11">
        <v>0.5</v>
      </c>
      <c r="E62" s="11">
        <v>0.5</v>
      </c>
      <c r="F62" s="11"/>
      <c r="G62" s="3"/>
      <c r="H62" s="3"/>
      <c r="I62" s="3"/>
      <c r="J62" s="3"/>
      <c r="K62" s="3"/>
      <c r="L62" s="3"/>
      <c r="M62" s="3"/>
      <c r="N62" s="3"/>
      <c r="O62" s="3"/>
    </row>
    <row r="63" spans="2:15" x14ac:dyDescent="0.35">
      <c r="B63" s="2"/>
      <c r="C63" t="s">
        <v>4</v>
      </c>
      <c r="D63" s="11">
        <v>0.02</v>
      </c>
      <c r="E63" s="3"/>
      <c r="F63" s="3"/>
      <c r="G63" s="3"/>
      <c r="H63" s="3"/>
      <c r="I63" s="3"/>
      <c r="J63" s="3"/>
      <c r="K63" s="3"/>
      <c r="L63" s="3"/>
      <c r="M63" s="3"/>
      <c r="N63" s="3"/>
      <c r="O63" s="3"/>
    </row>
    <row r="64" spans="2:15" x14ac:dyDescent="0.35">
      <c r="B64" s="2"/>
      <c r="D64" s="11"/>
      <c r="E64" s="29"/>
      <c r="F64" s="31"/>
      <c r="G64" s="3"/>
      <c r="H64" s="3"/>
      <c r="I64" s="3"/>
      <c r="J64" s="3"/>
      <c r="K64" s="3"/>
      <c r="L64" s="3"/>
      <c r="M64" s="3"/>
      <c r="N64" s="3"/>
      <c r="O64" s="3"/>
    </row>
    <row r="65" spans="2:15" x14ac:dyDescent="0.35">
      <c r="B65" s="2" t="s">
        <v>84</v>
      </c>
      <c r="C65" t="s">
        <v>34</v>
      </c>
      <c r="D65" s="11">
        <f>D59*D62+E59*E62</f>
        <v>0.15999999999999998</v>
      </c>
      <c r="E65" s="3"/>
      <c r="F65" s="3"/>
      <c r="G65" s="3"/>
      <c r="H65" s="3"/>
      <c r="I65" s="3"/>
      <c r="J65" s="3"/>
      <c r="K65" s="3"/>
      <c r="L65" s="3"/>
      <c r="M65" s="3"/>
      <c r="N65" s="3"/>
      <c r="O65" s="3"/>
    </row>
    <row r="66" spans="2:15" x14ac:dyDescent="0.35">
      <c r="B66" s="2"/>
      <c r="E66" s="3"/>
      <c r="F66" s="3"/>
      <c r="G66" s="3"/>
      <c r="H66" s="3"/>
      <c r="I66" s="3"/>
      <c r="J66" s="3"/>
      <c r="K66" s="3"/>
      <c r="L66" s="3"/>
      <c r="M66" s="3"/>
      <c r="N66" s="3"/>
      <c r="O66" s="3"/>
    </row>
    <row r="67" spans="2:15" x14ac:dyDescent="0.35">
      <c r="B67" s="2" t="s">
        <v>86</v>
      </c>
      <c r="C67" t="s">
        <v>35</v>
      </c>
      <c r="D67" s="13">
        <f>F60^2*E61*D61</f>
        <v>6.4000000000000015E-2</v>
      </c>
      <c r="E67" s="3"/>
      <c r="F67" s="3"/>
      <c r="G67" s="3"/>
      <c r="H67" s="3"/>
      <c r="I67" s="3"/>
      <c r="J67" s="3"/>
      <c r="K67" s="3"/>
      <c r="L67" s="3"/>
      <c r="M67" s="3"/>
      <c r="N67" s="3"/>
      <c r="O67" s="3"/>
    </row>
    <row r="68" spans="2:15" x14ac:dyDescent="0.35">
      <c r="E68" s="3"/>
      <c r="F68" s="3"/>
      <c r="G68" s="3"/>
      <c r="H68" s="3"/>
      <c r="I68" s="3"/>
      <c r="J68" s="3"/>
      <c r="K68" s="3"/>
      <c r="L68" s="3"/>
      <c r="M68" s="3"/>
      <c r="N68" s="3"/>
      <c r="O68" s="3"/>
    </row>
    <row r="69" spans="2:15" x14ac:dyDescent="0.35">
      <c r="C69" t="s">
        <v>36</v>
      </c>
      <c r="D69">
        <f>D62^2*D60^2+E62^2*E60^2+2*D62*E62*D67</f>
        <v>7.7625000000000013E-2</v>
      </c>
      <c r="E69" s="3"/>
      <c r="F69" s="3"/>
      <c r="G69" s="3"/>
      <c r="H69" s="3"/>
      <c r="I69" s="3"/>
      <c r="J69" s="3"/>
      <c r="K69" s="3"/>
      <c r="L69" s="3"/>
      <c r="M69" s="3"/>
      <c r="N69" s="3"/>
      <c r="O69" s="3"/>
    </row>
    <row r="70" spans="2:15" x14ac:dyDescent="0.35">
      <c r="B70" s="2"/>
      <c r="C70" t="s">
        <v>33</v>
      </c>
      <c r="D70" s="8">
        <f>SQRT(D69)</f>
        <v>0.27861263431510069</v>
      </c>
      <c r="E70" s="3"/>
      <c r="F70" s="3"/>
      <c r="G70" s="3"/>
      <c r="H70" s="3"/>
      <c r="I70" s="3"/>
      <c r="J70" s="3"/>
      <c r="K70" s="3"/>
      <c r="L70" s="3"/>
      <c r="M70" s="3"/>
      <c r="N70" s="3"/>
      <c r="O70" s="3"/>
    </row>
    <row r="71" spans="2:15" x14ac:dyDescent="0.35">
      <c r="B71" s="2"/>
      <c r="D71" s="11"/>
      <c r="E71" s="3"/>
      <c r="F71" s="3"/>
      <c r="G71" s="3"/>
      <c r="H71" s="3"/>
      <c r="I71" s="3"/>
      <c r="J71" s="3"/>
      <c r="K71" s="3"/>
      <c r="L71" s="3"/>
      <c r="M71" s="3"/>
      <c r="N71" s="3"/>
      <c r="O71" s="3"/>
    </row>
    <row r="72" spans="2:15" x14ac:dyDescent="0.35">
      <c r="B72" s="2" t="s">
        <v>20</v>
      </c>
      <c r="D72" s="3" t="s">
        <v>5</v>
      </c>
      <c r="E72" s="3" t="s">
        <v>6</v>
      </c>
      <c r="G72" s="3" t="s">
        <v>8</v>
      </c>
      <c r="H72" s="3" t="s">
        <v>30</v>
      </c>
      <c r="I72" s="3" t="s">
        <v>31</v>
      </c>
      <c r="J72" s="3" t="s">
        <v>32</v>
      </c>
      <c r="K72" s="3"/>
      <c r="L72" s="3"/>
      <c r="M72" s="3"/>
      <c r="N72" s="3"/>
      <c r="O72" s="3"/>
    </row>
    <row r="73" spans="2:15" x14ac:dyDescent="0.35">
      <c r="B73" s="2"/>
      <c r="C73" s="3" t="s">
        <v>30</v>
      </c>
      <c r="D73" s="10">
        <v>0.1</v>
      </c>
      <c r="E73" s="10">
        <v>0.18</v>
      </c>
      <c r="G73" s="3" t="s">
        <v>30</v>
      </c>
      <c r="H73">
        <v>1</v>
      </c>
      <c r="I73">
        <v>-0.2</v>
      </c>
      <c r="J73">
        <v>0.7</v>
      </c>
      <c r="K73" s="3"/>
      <c r="L73" s="3"/>
      <c r="M73" s="3"/>
      <c r="N73" s="3"/>
      <c r="O73" s="3"/>
    </row>
    <row r="74" spans="2:15" ht="15" customHeight="1" x14ac:dyDescent="0.35">
      <c r="B74" s="2"/>
      <c r="C74" s="3" t="s">
        <v>31</v>
      </c>
      <c r="D74" s="10">
        <v>0.06</v>
      </c>
      <c r="E74" s="10">
        <v>0.1</v>
      </c>
      <c r="G74" s="3" t="s">
        <v>31</v>
      </c>
      <c r="H74">
        <v>-0.2</v>
      </c>
      <c r="I74">
        <v>1</v>
      </c>
      <c r="J74">
        <v>-0.3</v>
      </c>
      <c r="K74" s="3"/>
      <c r="L74" s="3" t="s">
        <v>126</v>
      </c>
      <c r="M74" s="3"/>
      <c r="N74" s="3"/>
      <c r="O74" s="3"/>
    </row>
    <row r="75" spans="2:15" x14ac:dyDescent="0.35">
      <c r="B75" s="2"/>
      <c r="C75" s="3" t="s">
        <v>32</v>
      </c>
      <c r="D75" s="10">
        <v>0.02</v>
      </c>
      <c r="E75" s="10">
        <v>0.05</v>
      </c>
      <c r="G75" s="3" t="s">
        <v>32</v>
      </c>
      <c r="H75">
        <v>0.7</v>
      </c>
      <c r="I75">
        <v>-0.3</v>
      </c>
      <c r="J75">
        <v>1</v>
      </c>
      <c r="K75" s="3"/>
      <c r="L75" s="3" t="s">
        <v>40</v>
      </c>
      <c r="M75" s="9">
        <v>0.15</v>
      </c>
      <c r="N75" s="3"/>
      <c r="O75" s="3"/>
    </row>
    <row r="76" spans="2:15" x14ac:dyDescent="0.35">
      <c r="B76" s="2"/>
      <c r="C76" s="3" t="s">
        <v>4</v>
      </c>
      <c r="D76" s="5">
        <v>1.0500000000000001E-2</v>
      </c>
      <c r="E76" s="10"/>
      <c r="G76" s="3"/>
      <c r="H76" s="14"/>
      <c r="I76" s="14"/>
      <c r="J76" s="14"/>
      <c r="K76" s="3"/>
      <c r="L76" s="3" t="s">
        <v>41</v>
      </c>
      <c r="M76" s="9">
        <v>0.05</v>
      </c>
      <c r="N76" s="3"/>
      <c r="O76" s="3"/>
    </row>
    <row r="77" spans="2:15" x14ac:dyDescent="0.35">
      <c r="B77" s="2"/>
      <c r="C77" s="3"/>
      <c r="D77" s="3"/>
      <c r="E77" s="3"/>
      <c r="F77" s="3"/>
      <c r="G77" s="3"/>
      <c r="H77" s="3"/>
      <c r="I77" s="3"/>
      <c r="J77" s="3"/>
      <c r="K77" s="3"/>
      <c r="L77" s="3"/>
      <c r="M77" s="3"/>
      <c r="N77" s="3"/>
      <c r="O77" s="3"/>
    </row>
    <row r="78" spans="2:15" x14ac:dyDescent="0.35">
      <c r="B78" s="2"/>
      <c r="C78" s="3" t="s">
        <v>7</v>
      </c>
      <c r="D78" s="3" t="s">
        <v>30</v>
      </c>
      <c r="E78" s="3" t="s">
        <v>31</v>
      </c>
      <c r="F78" s="3" t="s">
        <v>32</v>
      </c>
      <c r="G78" s="3"/>
      <c r="H78" s="3" t="s">
        <v>60</v>
      </c>
      <c r="I78" s="3" t="s">
        <v>61</v>
      </c>
      <c r="J78" s="3" t="s">
        <v>62</v>
      </c>
      <c r="K78" s="3"/>
      <c r="L78" s="3" t="s">
        <v>67</v>
      </c>
      <c r="M78" s="11" t="s">
        <v>61</v>
      </c>
      <c r="N78" t="s">
        <v>66</v>
      </c>
      <c r="O78" s="3"/>
    </row>
    <row r="79" spans="2:15" x14ac:dyDescent="0.35">
      <c r="B79" s="2"/>
      <c r="C79" s="3" t="s">
        <v>30</v>
      </c>
      <c r="D79" s="13">
        <f>E73^2</f>
        <v>3.2399999999999998E-2</v>
      </c>
      <c r="E79" s="13">
        <f>E73*I73*E74</f>
        <v>-3.5999999999999999E-3</v>
      </c>
      <c r="F79" s="13">
        <f>E73*E75*J73</f>
        <v>6.2999999999999992E-3</v>
      </c>
      <c r="G79" s="3"/>
      <c r="H79" s="3" t="s">
        <v>30</v>
      </c>
      <c r="I79" s="3">
        <v>2.2000000000000002</v>
      </c>
      <c r="J79" s="3">
        <v>0.3</v>
      </c>
      <c r="K79" s="3"/>
      <c r="L79" s="3" t="s">
        <v>61</v>
      </c>
      <c r="M79" s="3">
        <f>M75^2</f>
        <v>2.2499999999999999E-2</v>
      </c>
      <c r="N79" s="3">
        <v>0</v>
      </c>
      <c r="O79" s="3"/>
    </row>
    <row r="80" spans="2:15" x14ac:dyDescent="0.35">
      <c r="B80" s="2"/>
      <c r="C80" s="3" t="s">
        <v>31</v>
      </c>
      <c r="D80" s="13">
        <f>E79</f>
        <v>-3.5999999999999999E-3</v>
      </c>
      <c r="E80" s="13">
        <f>E74^2</f>
        <v>1.0000000000000002E-2</v>
      </c>
      <c r="F80" s="13">
        <f>E74*E75*J74</f>
        <v>-1.5000000000000002E-3</v>
      </c>
      <c r="G80" s="3"/>
      <c r="H80" s="3" t="s">
        <v>31</v>
      </c>
      <c r="I80" s="3">
        <v>-0.2</v>
      </c>
      <c r="J80" s="3">
        <v>0.9</v>
      </c>
      <c r="K80" s="3"/>
      <c r="L80" s="3" t="s">
        <v>66</v>
      </c>
      <c r="M80" s="3">
        <v>0</v>
      </c>
      <c r="N80" s="3">
        <f>M76^2</f>
        <v>2.5000000000000005E-3</v>
      </c>
      <c r="O80" s="3"/>
    </row>
    <row r="81" spans="2:15" x14ac:dyDescent="0.35">
      <c r="B81" s="2"/>
      <c r="C81" s="3" t="s">
        <v>32</v>
      </c>
      <c r="D81" s="13">
        <f>F79</f>
        <v>6.2999999999999992E-3</v>
      </c>
      <c r="E81" s="13">
        <f>F80</f>
        <v>-1.5000000000000002E-3</v>
      </c>
      <c r="F81" s="13">
        <f>E75^2</f>
        <v>2.5000000000000005E-3</v>
      </c>
      <c r="G81" s="3"/>
      <c r="H81" s="3" t="s">
        <v>32</v>
      </c>
      <c r="I81" s="3">
        <v>0.5</v>
      </c>
      <c r="J81" s="3">
        <v>-0.1</v>
      </c>
      <c r="K81" s="3"/>
      <c r="L81" s="3"/>
      <c r="M81" s="3"/>
      <c r="N81" s="3"/>
      <c r="O81" s="3"/>
    </row>
    <row r="82" spans="2:15" x14ac:dyDescent="0.35">
      <c r="C82" s="3"/>
      <c r="D82" s="3"/>
      <c r="E82" s="3"/>
      <c r="F82" s="3"/>
      <c r="G82" s="3"/>
      <c r="H82" s="3"/>
      <c r="I82" s="3"/>
      <c r="J82" s="3"/>
      <c r="K82" s="3"/>
      <c r="L82" s="3"/>
      <c r="M82" s="3"/>
      <c r="N82" s="3"/>
      <c r="O82" s="3"/>
    </row>
    <row r="83" spans="2:15" x14ac:dyDescent="0.35">
      <c r="C83" s="3" t="s">
        <v>11</v>
      </c>
      <c r="D83" s="10">
        <v>0.5</v>
      </c>
      <c r="E83" s="3"/>
      <c r="F83" s="3"/>
      <c r="G83" s="3"/>
      <c r="H83" s="3"/>
      <c r="I83" s="3"/>
      <c r="J83" s="3"/>
      <c r="K83" s="3"/>
      <c r="L83" s="3"/>
      <c r="M83" s="3"/>
      <c r="N83" s="3"/>
      <c r="O83" s="3"/>
    </row>
    <row r="84" spans="2:15" x14ac:dyDescent="0.35">
      <c r="C84" s="3" t="s">
        <v>12</v>
      </c>
      <c r="D84" s="10">
        <v>0.5</v>
      </c>
      <c r="E84" s="3"/>
      <c r="F84" s="3"/>
      <c r="G84" s="3"/>
      <c r="H84" s="3"/>
      <c r="I84" s="3"/>
      <c r="J84" s="3"/>
      <c r="K84" s="3"/>
      <c r="L84" s="3"/>
      <c r="M84" s="3"/>
      <c r="N84" s="3"/>
      <c r="O84" s="3"/>
    </row>
    <row r="85" spans="2:15" x14ac:dyDescent="0.35">
      <c r="C85" s="3"/>
      <c r="D85" s="3"/>
      <c r="E85" s="3"/>
      <c r="F85" s="3"/>
      <c r="G85" s="3"/>
      <c r="H85" s="3"/>
      <c r="I85" s="3"/>
      <c r="J85" s="3"/>
      <c r="K85" s="3"/>
      <c r="L85" s="3"/>
      <c r="M85" s="3"/>
      <c r="N85" s="3"/>
      <c r="O85" s="3"/>
    </row>
    <row r="86" spans="2:15" x14ac:dyDescent="0.35">
      <c r="B86" s="2" t="s">
        <v>84</v>
      </c>
      <c r="C86" s="3" t="s">
        <v>63</v>
      </c>
      <c r="D86" s="12">
        <f>SUMPRODUCT(D73:D75,I79:I81)+D76</f>
        <v>0.22850000000000004</v>
      </c>
      <c r="E86" s="3"/>
      <c r="F86" s="3"/>
      <c r="G86" s="3"/>
      <c r="H86" s="3"/>
      <c r="I86" s="3"/>
      <c r="J86" s="3"/>
      <c r="K86" s="3"/>
      <c r="L86" s="3"/>
      <c r="M86" s="3"/>
      <c r="N86" s="3"/>
      <c r="O86" s="3"/>
    </row>
    <row r="87" spans="2:15" x14ac:dyDescent="0.35">
      <c r="B87" s="2"/>
      <c r="C87" s="3" t="s">
        <v>63</v>
      </c>
      <c r="D87" s="12">
        <f>SUMPRODUCT(D73:D75,J79:J81)+D76</f>
        <v>9.2499999999999985E-2</v>
      </c>
      <c r="F87" s="3"/>
      <c r="G87" s="3"/>
      <c r="H87" s="3"/>
      <c r="I87" s="3"/>
      <c r="J87" s="3"/>
      <c r="K87" s="3"/>
      <c r="L87" s="3"/>
      <c r="M87" s="3"/>
      <c r="N87" s="3"/>
      <c r="O87" s="3"/>
    </row>
    <row r="88" spans="2:15" x14ac:dyDescent="0.35">
      <c r="B88" s="2"/>
      <c r="C88" s="3" t="s">
        <v>64</v>
      </c>
      <c r="D88" s="10">
        <f>SUMPRODUCT(D83:D84,D86:D87)</f>
        <v>0.1605</v>
      </c>
    </row>
    <row r="89" spans="2:15" x14ac:dyDescent="0.35">
      <c r="B89" s="2"/>
      <c r="C89" s="3"/>
    </row>
    <row r="90" spans="2:15" x14ac:dyDescent="0.35">
      <c r="B90" s="2" t="s">
        <v>86</v>
      </c>
      <c r="C90" s="3" t="s">
        <v>65</v>
      </c>
      <c r="D90" s="11" t="s">
        <v>61</v>
      </c>
      <c r="E90" t="s">
        <v>66</v>
      </c>
    </row>
    <row r="91" spans="2:15" x14ac:dyDescent="0.35">
      <c r="B91" s="2"/>
      <c r="C91" s="3" t="s">
        <v>61</v>
      </c>
      <c r="D91">
        <f t="array" ref="D91:E92">MMULT(MMULT(TRANSPOSE(I79:J81),D79:F81),I79:J81)+M79:N80</f>
        <v>0.19766899999999998</v>
      </c>
      <c r="E91">
        <v>1.1400999999999998E-2</v>
      </c>
    </row>
    <row r="92" spans="2:15" x14ac:dyDescent="0.35">
      <c r="C92" s="3" t="s">
        <v>66</v>
      </c>
      <c r="D92">
        <v>1.1400999999999998E-2</v>
      </c>
      <c r="E92">
        <v>1.1489000000000004E-2</v>
      </c>
    </row>
    <row r="93" spans="2:15" x14ac:dyDescent="0.35">
      <c r="C93" s="3"/>
      <c r="D93" s="6"/>
      <c r="G93" s="13"/>
    </row>
    <row r="94" spans="2:15" x14ac:dyDescent="0.35">
      <c r="B94" s="2"/>
      <c r="C94" s="3" t="s">
        <v>36</v>
      </c>
      <c r="D94" s="13">
        <f t="array" ref="D94">MMULT(MMULT(TRANSPOSE(D83:D84),D91:E92),D83:D84)</f>
        <v>5.7989999999999993E-2</v>
      </c>
    </row>
    <row r="95" spans="2:15" x14ac:dyDescent="0.35">
      <c r="B95" s="2"/>
      <c r="C95" s="3" t="s">
        <v>33</v>
      </c>
      <c r="D95" s="5">
        <f>SQRT(D94)</f>
        <v>0.24081112931091866</v>
      </c>
    </row>
    <row r="96" spans="2:15" x14ac:dyDescent="0.35">
      <c r="B96" s="2"/>
      <c r="C96" s="3"/>
      <c r="D96" s="5"/>
    </row>
    <row r="97" spans="2:25" x14ac:dyDescent="0.35">
      <c r="B97" s="2"/>
      <c r="C97" s="3"/>
      <c r="D97" s="5"/>
    </row>
    <row r="98" spans="2:25" x14ac:dyDescent="0.35">
      <c r="B98" s="16" t="s">
        <v>21</v>
      </c>
      <c r="C98" s="4" t="s">
        <v>37</v>
      </c>
      <c r="D98" s="5" t="s">
        <v>38</v>
      </c>
      <c r="E98" s="5" t="s">
        <v>39</v>
      </c>
      <c r="F98" s="5" t="s">
        <v>34</v>
      </c>
      <c r="G98" s="5"/>
      <c r="I98" s="4"/>
      <c r="J98" s="8"/>
      <c r="K98" s="8"/>
      <c r="L98" s="8"/>
      <c r="O98" s="4"/>
      <c r="P98" s="5"/>
      <c r="Q98" s="5"/>
      <c r="R98" s="5"/>
      <c r="T98" s="4"/>
      <c r="U98" s="5"/>
      <c r="V98" s="5"/>
      <c r="W98" s="5"/>
      <c r="Y98" s="4"/>
    </row>
    <row r="99" spans="2:25" x14ac:dyDescent="0.35">
      <c r="C99" s="4" t="s">
        <v>40</v>
      </c>
      <c r="D99" s="7">
        <v>1.7</v>
      </c>
      <c r="E99" s="7">
        <v>2.2000000000000002</v>
      </c>
      <c r="F99" s="5">
        <v>0.33</v>
      </c>
      <c r="G99" s="5"/>
      <c r="I99" s="4"/>
      <c r="J99" s="8"/>
      <c r="K99" s="8"/>
      <c r="L99" s="8"/>
      <c r="O99" s="4"/>
      <c r="P99" s="5"/>
      <c r="Q99" s="5"/>
      <c r="R99" s="5"/>
      <c r="T99" s="4"/>
      <c r="U99" s="5"/>
      <c r="V99" s="5"/>
      <c r="W99" s="5"/>
      <c r="Y99" s="4"/>
    </row>
    <row r="100" spans="2:25" x14ac:dyDescent="0.35">
      <c r="C100" s="4" t="s">
        <v>41</v>
      </c>
      <c r="D100" s="7">
        <v>2.7</v>
      </c>
      <c r="E100" s="7">
        <v>-0.22</v>
      </c>
      <c r="F100" s="5">
        <v>0.3</v>
      </c>
      <c r="G100" s="5"/>
      <c r="I100" s="4"/>
      <c r="J100" s="8"/>
      <c r="K100" s="8"/>
      <c r="L100" s="8"/>
      <c r="O100" s="4"/>
      <c r="P100" s="5"/>
      <c r="Q100" s="5"/>
      <c r="R100" s="5"/>
      <c r="T100" s="4"/>
      <c r="U100" s="5"/>
      <c r="V100" s="5"/>
      <c r="W100" s="5"/>
      <c r="Y100" s="4"/>
    </row>
    <row r="101" spans="2:25" x14ac:dyDescent="0.35">
      <c r="C101" s="4"/>
      <c r="D101" s="5"/>
      <c r="E101" s="5"/>
      <c r="F101" s="5"/>
      <c r="G101" s="5"/>
      <c r="I101" s="4"/>
      <c r="J101" s="8"/>
      <c r="K101" s="8"/>
      <c r="L101" s="8"/>
      <c r="O101" s="4"/>
      <c r="P101" s="5"/>
      <c r="Q101" s="5"/>
      <c r="R101" s="5"/>
      <c r="T101" s="4"/>
      <c r="U101" s="5"/>
      <c r="V101" s="5"/>
      <c r="W101" s="5"/>
      <c r="Y101" s="4"/>
    </row>
    <row r="102" spans="2:25" x14ac:dyDescent="0.35">
      <c r="C102" s="4" t="s">
        <v>4</v>
      </c>
      <c r="D102" s="5">
        <v>0.06</v>
      </c>
      <c r="E102" s="5"/>
      <c r="F102" s="5"/>
      <c r="G102" s="5"/>
      <c r="I102" s="4"/>
      <c r="J102" s="8"/>
      <c r="K102" s="8"/>
      <c r="L102" s="8"/>
      <c r="O102" s="4"/>
      <c r="P102" s="5"/>
      <c r="Q102" s="5"/>
      <c r="R102" s="5"/>
      <c r="T102" s="4"/>
      <c r="U102" s="5"/>
      <c r="V102" s="5"/>
      <c r="W102" s="5"/>
      <c r="Y102" s="4"/>
    </row>
    <row r="103" spans="2:25" x14ac:dyDescent="0.35">
      <c r="C103" s="4" t="s">
        <v>42</v>
      </c>
      <c r="D103" s="5">
        <v>0.45</v>
      </c>
      <c r="E103" s="5"/>
      <c r="F103" s="5"/>
      <c r="G103" s="5"/>
      <c r="I103" s="4"/>
      <c r="J103" s="8"/>
      <c r="K103" s="8"/>
      <c r="L103" s="8"/>
      <c r="O103" s="4"/>
      <c r="P103" s="5"/>
      <c r="Q103" s="5"/>
      <c r="R103" s="5"/>
      <c r="T103" s="4"/>
      <c r="U103" s="5"/>
      <c r="V103" s="5"/>
      <c r="W103" s="5"/>
      <c r="Y103" s="4"/>
    </row>
    <row r="104" spans="2:25" x14ac:dyDescent="0.35">
      <c r="C104" s="4"/>
      <c r="D104" s="5"/>
      <c r="E104" s="5"/>
      <c r="F104" s="5"/>
      <c r="G104" s="5"/>
      <c r="I104" s="4"/>
      <c r="J104" s="8"/>
      <c r="K104" s="8"/>
      <c r="L104" s="8"/>
      <c r="O104" s="4"/>
      <c r="P104" s="5"/>
      <c r="Q104" s="5"/>
      <c r="R104" s="5"/>
      <c r="T104" s="4"/>
      <c r="U104" s="5"/>
      <c r="V104" s="5"/>
      <c r="W104" s="5"/>
      <c r="Y104" s="4"/>
    </row>
    <row r="105" spans="2:25" x14ac:dyDescent="0.35">
      <c r="C105" s="4"/>
      <c r="D105" s="5"/>
      <c r="E105" s="5"/>
      <c r="F105" s="5"/>
      <c r="G105" s="5"/>
      <c r="I105" s="4"/>
      <c r="J105" s="8"/>
      <c r="K105" s="8"/>
      <c r="L105" s="8"/>
      <c r="O105" s="4"/>
      <c r="P105" s="5"/>
      <c r="Q105" s="5"/>
      <c r="R105" s="5"/>
      <c r="T105" s="4"/>
      <c r="U105" s="5"/>
      <c r="V105" s="5"/>
      <c r="W105" s="5"/>
      <c r="Y105" s="4"/>
    </row>
    <row r="106" spans="2:25" x14ac:dyDescent="0.35">
      <c r="C106" s="4"/>
      <c r="D106" s="5"/>
      <c r="E106" s="5"/>
      <c r="F106" s="5"/>
      <c r="G106" s="5"/>
      <c r="I106" s="4"/>
      <c r="J106" s="8"/>
      <c r="K106" s="8"/>
      <c r="L106" s="8"/>
      <c r="O106" s="4"/>
      <c r="P106" s="5"/>
      <c r="Q106" s="5"/>
      <c r="R106" s="5"/>
      <c r="T106" s="4"/>
      <c r="U106" s="5"/>
      <c r="V106" s="5"/>
      <c r="W106" s="5"/>
      <c r="Y106" s="4"/>
    </row>
    <row r="107" spans="2:25" ht="15.5" x14ac:dyDescent="0.35">
      <c r="C107" s="18" t="s">
        <v>43</v>
      </c>
      <c r="D107" s="5"/>
      <c r="E107" s="5"/>
      <c r="F107" s="5"/>
      <c r="G107" s="5"/>
      <c r="I107" s="4"/>
      <c r="J107" s="8"/>
      <c r="K107" s="8"/>
      <c r="L107" s="8"/>
      <c r="O107" s="4"/>
      <c r="P107" s="5"/>
      <c r="Q107" s="5"/>
      <c r="R107" s="5"/>
      <c r="T107" s="4"/>
      <c r="U107" s="5"/>
      <c r="V107" s="5"/>
      <c r="W107" s="5"/>
      <c r="Y107" s="4"/>
    </row>
    <row r="108" spans="2:25" x14ac:dyDescent="0.35">
      <c r="C108" s="4"/>
      <c r="D108" s="5"/>
      <c r="E108" s="5"/>
      <c r="F108" s="5"/>
      <c r="G108" s="5"/>
      <c r="I108" s="4"/>
      <c r="J108" s="8"/>
      <c r="K108" s="8"/>
      <c r="L108" s="8"/>
      <c r="O108" s="4"/>
      <c r="P108" s="5"/>
      <c r="Q108" s="5"/>
      <c r="R108" s="5"/>
      <c r="T108" s="4"/>
      <c r="U108" s="5"/>
      <c r="V108" s="5"/>
      <c r="W108" s="5"/>
      <c r="Y108" s="4"/>
    </row>
    <row r="109" spans="2:25" x14ac:dyDescent="0.35">
      <c r="D109" s="5"/>
      <c r="E109" s="5"/>
      <c r="F109" s="5"/>
      <c r="G109" s="5"/>
      <c r="I109" s="4"/>
      <c r="J109" s="8"/>
      <c r="K109" s="8"/>
      <c r="L109" s="8"/>
      <c r="O109" s="4"/>
      <c r="P109" s="5"/>
      <c r="Q109" s="5"/>
      <c r="R109" s="5"/>
      <c r="T109" s="4"/>
      <c r="U109" s="5"/>
      <c r="V109" s="5"/>
      <c r="W109" s="5"/>
      <c r="Y109" s="4"/>
    </row>
    <row r="110" spans="2:25" ht="15.5" x14ac:dyDescent="0.35">
      <c r="C110" s="17"/>
      <c r="D110" s="5"/>
      <c r="E110" s="5"/>
      <c r="F110" s="5"/>
      <c r="G110" s="5"/>
      <c r="I110" s="4"/>
      <c r="J110" s="8"/>
      <c r="K110" s="8"/>
      <c r="L110" s="8"/>
      <c r="O110" s="4"/>
      <c r="P110" s="5"/>
      <c r="Q110" s="5"/>
      <c r="R110" s="5"/>
      <c r="T110" s="4"/>
      <c r="U110" s="5"/>
      <c r="V110" s="5"/>
      <c r="W110" s="5"/>
      <c r="Y110" s="4"/>
    </row>
    <row r="111" spans="2:25" x14ac:dyDescent="0.35">
      <c r="C111" s="4"/>
      <c r="D111" s="5"/>
      <c r="E111" s="5"/>
      <c r="F111" s="5"/>
      <c r="G111" s="5"/>
      <c r="I111" s="4"/>
      <c r="J111" s="8"/>
      <c r="K111" s="8"/>
      <c r="L111" s="8"/>
      <c r="O111" s="4"/>
      <c r="P111" s="5"/>
      <c r="Q111" s="5"/>
      <c r="R111" s="5"/>
      <c r="T111" s="4"/>
      <c r="U111" s="5"/>
      <c r="V111" s="5"/>
      <c r="W111" s="5"/>
      <c r="Y111" s="4"/>
    </row>
    <row r="112" spans="2:25" x14ac:dyDescent="0.35">
      <c r="C112" s="4"/>
      <c r="D112" s="5"/>
      <c r="E112" s="5"/>
      <c r="F112" s="5"/>
      <c r="G112" s="5"/>
      <c r="I112" s="4"/>
      <c r="J112" s="8"/>
      <c r="K112" s="8"/>
      <c r="L112" s="8"/>
      <c r="O112" s="4"/>
      <c r="P112" s="5"/>
      <c r="Q112" s="5"/>
      <c r="R112" s="5"/>
      <c r="T112" s="4"/>
      <c r="U112" s="5"/>
      <c r="V112" s="5"/>
      <c r="W112" s="5"/>
      <c r="Y112" s="4"/>
    </row>
    <row r="113" spans="2:25" ht="15.5" x14ac:dyDescent="0.35">
      <c r="C113" s="18" t="s">
        <v>44</v>
      </c>
      <c r="D113" s="5"/>
      <c r="E113" s="5"/>
      <c r="F113" s="5"/>
      <c r="G113" s="5"/>
      <c r="I113" s="4"/>
      <c r="J113" s="8"/>
      <c r="K113" s="8"/>
      <c r="L113" s="8"/>
      <c r="O113" s="4"/>
      <c r="P113" s="5"/>
      <c r="Q113" s="5"/>
      <c r="R113" s="5"/>
      <c r="T113" s="4"/>
      <c r="U113" s="5"/>
      <c r="V113" s="5"/>
      <c r="W113" s="5"/>
      <c r="Y113" s="4"/>
    </row>
    <row r="114" spans="2:25" x14ac:dyDescent="0.35">
      <c r="C114" s="4"/>
      <c r="D114" s="5"/>
      <c r="E114" s="5"/>
      <c r="F114" s="5"/>
      <c r="G114" s="5"/>
      <c r="I114" s="4"/>
      <c r="J114" s="8"/>
      <c r="K114" s="8"/>
      <c r="L114" s="8"/>
      <c r="O114" s="4"/>
      <c r="P114" s="5"/>
      <c r="Q114" s="5"/>
      <c r="R114" s="5"/>
      <c r="T114" s="4"/>
      <c r="U114" s="5"/>
      <c r="V114" s="5"/>
      <c r="W114" s="5"/>
      <c r="Y114" s="4"/>
    </row>
    <row r="115" spans="2:25" x14ac:dyDescent="0.35">
      <c r="C115" s="4"/>
      <c r="D115" s="5"/>
      <c r="E115" s="5"/>
      <c r="F115" s="5"/>
      <c r="G115" s="5"/>
      <c r="I115" s="4"/>
      <c r="J115" s="8"/>
      <c r="K115" s="8"/>
      <c r="L115" s="8"/>
      <c r="O115" s="4"/>
      <c r="P115" s="5"/>
      <c r="Q115" s="5"/>
      <c r="R115" s="5"/>
      <c r="T115" s="4"/>
      <c r="U115" s="5"/>
      <c r="V115" s="5"/>
      <c r="W115" s="5"/>
      <c r="Y115" s="4"/>
    </row>
    <row r="116" spans="2:25" x14ac:dyDescent="0.35">
      <c r="C116" s="4"/>
      <c r="D116" s="5"/>
      <c r="E116" s="5"/>
      <c r="F116" s="5"/>
      <c r="G116" s="5"/>
      <c r="I116" s="4"/>
      <c r="J116" s="8"/>
      <c r="K116" s="8"/>
      <c r="L116" s="8"/>
      <c r="O116" s="4"/>
      <c r="P116" s="5"/>
      <c r="Q116" s="5"/>
      <c r="R116" s="5"/>
      <c r="T116" s="4"/>
      <c r="U116" s="5"/>
      <c r="V116" s="5"/>
      <c r="W116" s="5"/>
      <c r="Y116" s="4"/>
    </row>
    <row r="117" spans="2:25" x14ac:dyDescent="0.35">
      <c r="C117" s="4"/>
      <c r="D117" s="5"/>
      <c r="E117" s="5"/>
      <c r="F117" s="5"/>
      <c r="G117" s="5"/>
      <c r="I117" s="4"/>
      <c r="J117" s="8"/>
      <c r="K117" s="8"/>
      <c r="L117" s="8"/>
      <c r="O117" s="4"/>
      <c r="P117" s="5"/>
      <c r="Q117" s="5"/>
      <c r="R117" s="5"/>
      <c r="T117" s="4"/>
      <c r="U117" s="5"/>
      <c r="V117" s="5"/>
      <c r="W117" s="5"/>
      <c r="Y117" s="4"/>
    </row>
    <row r="118" spans="2:25" x14ac:dyDescent="0.35">
      <c r="C118" s="4" t="s">
        <v>45</v>
      </c>
      <c r="D118" s="5">
        <f>(F99-D102-E99*D119)/D99</f>
        <v>9.3031358885017415E-2</v>
      </c>
      <c r="E118" s="5"/>
      <c r="F118" s="5"/>
      <c r="G118" s="5"/>
      <c r="I118" s="4"/>
      <c r="J118" s="8"/>
      <c r="K118" s="8"/>
      <c r="L118" s="8"/>
      <c r="O118" s="4"/>
      <c r="P118" s="5"/>
      <c r="Q118" s="5"/>
      <c r="R118" s="5"/>
      <c r="T118" s="4"/>
      <c r="U118" s="5"/>
      <c r="V118" s="5"/>
      <c r="W118" s="5"/>
      <c r="Y118" s="4"/>
    </row>
    <row r="119" spans="2:25" x14ac:dyDescent="0.35">
      <c r="C119" s="4" t="s">
        <v>46</v>
      </c>
      <c r="D119" s="5">
        <f>(F100-D102-D100*(F99-D102)/D99)/(-D100*E99/D99+E100)</f>
        <v>5.0839404497941089E-2</v>
      </c>
      <c r="E119" s="5"/>
      <c r="F119" s="5"/>
      <c r="G119" s="5"/>
      <c r="I119" s="4"/>
      <c r="J119" s="8"/>
      <c r="K119" s="8"/>
      <c r="L119" s="8"/>
      <c r="O119" s="4"/>
      <c r="P119" s="5"/>
      <c r="Q119" s="5"/>
      <c r="R119" s="5"/>
      <c r="T119" s="4"/>
      <c r="U119" s="5"/>
      <c r="V119" s="5"/>
      <c r="W119" s="5"/>
      <c r="Y119" s="4"/>
    </row>
    <row r="120" spans="2:25" x14ac:dyDescent="0.35">
      <c r="C120" s="4"/>
      <c r="D120" s="5"/>
      <c r="E120" s="5"/>
      <c r="F120" s="5"/>
      <c r="G120" s="5"/>
      <c r="I120" s="4"/>
      <c r="J120" s="8"/>
      <c r="K120" s="8"/>
      <c r="L120" s="8"/>
      <c r="O120" s="4"/>
      <c r="P120" s="5"/>
      <c r="Q120" s="5"/>
      <c r="R120" s="5"/>
      <c r="T120" s="4"/>
      <c r="U120" s="5"/>
      <c r="V120" s="5"/>
      <c r="W120" s="5"/>
      <c r="Y120" s="4"/>
    </row>
    <row r="121" spans="2:25" ht="15.5" x14ac:dyDescent="0.35">
      <c r="C121" s="18" t="s">
        <v>47</v>
      </c>
      <c r="D121" s="5"/>
      <c r="E121" s="5"/>
      <c r="F121" s="5"/>
      <c r="G121" s="5"/>
      <c r="I121" s="4"/>
      <c r="J121" s="8"/>
      <c r="K121" s="8"/>
      <c r="L121" s="8"/>
      <c r="O121" s="4"/>
      <c r="P121" s="5"/>
      <c r="Q121" s="5"/>
      <c r="R121" s="5"/>
      <c r="T121" s="4"/>
      <c r="U121" s="5"/>
      <c r="V121" s="5"/>
      <c r="W121" s="5"/>
      <c r="Y121" s="4"/>
    </row>
    <row r="122" spans="2:25" x14ac:dyDescent="0.35">
      <c r="C122" s="4"/>
      <c r="D122" s="5"/>
      <c r="E122" s="5"/>
      <c r="F122" s="5"/>
      <c r="G122" s="5"/>
      <c r="I122" s="4"/>
      <c r="J122" s="8"/>
      <c r="K122" s="8"/>
      <c r="L122" s="8"/>
      <c r="O122" s="4"/>
      <c r="P122" s="5"/>
      <c r="Q122" s="5"/>
      <c r="R122" s="5"/>
      <c r="T122" s="4"/>
      <c r="U122" s="5"/>
      <c r="V122" s="5"/>
      <c r="W122" s="5"/>
      <c r="Y122" s="4"/>
    </row>
    <row r="123" spans="2:25" x14ac:dyDescent="0.35">
      <c r="C123" s="4"/>
      <c r="D123" s="5"/>
      <c r="E123" s="5"/>
      <c r="F123" s="5"/>
      <c r="G123" s="5"/>
      <c r="I123" s="4"/>
      <c r="J123" s="8"/>
      <c r="K123" s="8"/>
      <c r="L123" s="8"/>
      <c r="O123" s="4"/>
      <c r="P123" s="5"/>
      <c r="Q123" s="5"/>
      <c r="R123" s="5"/>
      <c r="T123" s="4"/>
      <c r="U123" s="5"/>
      <c r="V123" s="5"/>
      <c r="W123" s="5"/>
      <c r="Y123" s="4"/>
    </row>
    <row r="124" spans="2:25" x14ac:dyDescent="0.35">
      <c r="C124" s="4"/>
      <c r="D124" s="5"/>
      <c r="E124" s="5"/>
      <c r="F124" s="5"/>
      <c r="G124" s="5"/>
      <c r="I124" s="4"/>
      <c r="J124" s="8"/>
      <c r="K124" s="8"/>
      <c r="L124" s="8"/>
      <c r="O124" s="4"/>
      <c r="P124" s="5"/>
      <c r="Q124" s="5"/>
      <c r="R124" s="5"/>
      <c r="T124" s="4"/>
      <c r="U124" s="5"/>
      <c r="V124" s="5"/>
      <c r="W124" s="5"/>
      <c r="Y124" s="4"/>
    </row>
    <row r="125" spans="2:25" x14ac:dyDescent="0.35">
      <c r="B125" s="16" t="s">
        <v>22</v>
      </c>
      <c r="C125" s="36" t="s">
        <v>130</v>
      </c>
      <c r="D125" s="36"/>
      <c r="E125" s="36"/>
      <c r="F125" s="36"/>
      <c r="G125" s="36"/>
      <c r="H125" s="36"/>
      <c r="I125" s="36"/>
      <c r="J125" s="36"/>
      <c r="K125" s="36"/>
      <c r="L125" s="36"/>
      <c r="M125" s="36"/>
      <c r="N125" s="36"/>
      <c r="O125" s="36"/>
      <c r="P125" s="5"/>
      <c r="Q125" s="5"/>
      <c r="R125" s="5"/>
      <c r="T125" s="4"/>
      <c r="U125" s="5"/>
      <c r="V125" s="5"/>
      <c r="W125" s="5"/>
      <c r="Y125" s="4"/>
    </row>
    <row r="126" spans="2:25" x14ac:dyDescent="0.35">
      <c r="B126" s="16"/>
      <c r="C126" s="36"/>
      <c r="D126" s="36"/>
      <c r="E126" s="36"/>
      <c r="F126" s="36"/>
      <c r="G126" s="36"/>
      <c r="H126" s="36"/>
      <c r="I126" s="36"/>
      <c r="J126" s="36"/>
      <c r="K126" s="36"/>
      <c r="L126" s="36"/>
      <c r="M126" s="36"/>
      <c r="N126" s="36"/>
      <c r="O126" s="36"/>
      <c r="P126" s="5"/>
      <c r="Q126" s="5"/>
      <c r="R126" s="5"/>
      <c r="T126" s="4"/>
      <c r="U126" s="5"/>
      <c r="V126" s="5"/>
      <c r="W126" s="5"/>
      <c r="Y126" s="4"/>
    </row>
    <row r="127" spans="2:25" x14ac:dyDescent="0.35">
      <c r="B127" s="16"/>
      <c r="C127" s="36"/>
      <c r="D127" s="36"/>
      <c r="E127" s="36"/>
      <c r="F127" s="36"/>
      <c r="G127" s="36"/>
      <c r="H127" s="36"/>
      <c r="I127" s="36"/>
      <c r="J127" s="36"/>
      <c r="K127" s="36"/>
      <c r="L127" s="36"/>
      <c r="M127" s="36"/>
      <c r="N127" s="36"/>
      <c r="O127" s="36"/>
      <c r="P127" s="5"/>
      <c r="Q127" s="5"/>
      <c r="R127" s="5"/>
      <c r="T127" s="4"/>
      <c r="U127" s="5"/>
      <c r="V127" s="5"/>
      <c r="W127" s="5"/>
      <c r="Y127" s="4"/>
    </row>
    <row r="128" spans="2:25" x14ac:dyDescent="0.35">
      <c r="B128" s="16"/>
      <c r="C128" s="36"/>
      <c r="D128" s="36"/>
      <c r="E128" s="36"/>
      <c r="F128" s="36"/>
      <c r="G128" s="36"/>
      <c r="H128" s="36"/>
      <c r="I128" s="36"/>
      <c r="J128" s="36"/>
      <c r="K128" s="36"/>
      <c r="L128" s="36"/>
      <c r="M128" s="36"/>
      <c r="N128" s="36"/>
      <c r="O128" s="36"/>
      <c r="P128" s="5"/>
      <c r="Q128" s="5"/>
      <c r="R128" s="5"/>
      <c r="T128" s="4"/>
      <c r="U128" s="5"/>
      <c r="V128" s="5"/>
      <c r="W128" s="5"/>
      <c r="Y128" s="4"/>
    </row>
    <row r="129" spans="2:25" ht="15" thickBot="1" x14ac:dyDescent="0.4">
      <c r="C129" s="4"/>
      <c r="D129" s="5"/>
      <c r="E129" s="5"/>
      <c r="F129" s="5"/>
      <c r="G129" s="5"/>
      <c r="I129" s="4"/>
      <c r="J129" s="8"/>
      <c r="K129" s="8"/>
      <c r="L129" s="8"/>
      <c r="O129" s="4"/>
      <c r="P129" s="5"/>
      <c r="Q129" s="5"/>
      <c r="R129" s="5"/>
      <c r="T129" s="4"/>
      <c r="U129" s="5"/>
      <c r="V129" s="5"/>
      <c r="W129" s="5"/>
      <c r="Y129" s="4"/>
    </row>
    <row r="130" spans="2:25" ht="15" customHeight="1" x14ac:dyDescent="0.35">
      <c r="B130" s="16" t="s">
        <v>114</v>
      </c>
      <c r="C130" s="37"/>
      <c r="D130" s="39" t="s">
        <v>49</v>
      </c>
      <c r="E130" s="39" t="s">
        <v>50</v>
      </c>
      <c r="F130" s="39" t="s">
        <v>51</v>
      </c>
      <c r="G130" s="5"/>
      <c r="I130" s="4"/>
      <c r="J130" s="8"/>
      <c r="K130" s="8"/>
      <c r="L130" s="8"/>
      <c r="O130" s="4"/>
      <c r="P130" s="5"/>
      <c r="Q130" s="5"/>
      <c r="R130" s="5"/>
      <c r="T130" s="4"/>
      <c r="U130" s="5"/>
      <c r="V130" s="5"/>
      <c r="W130" s="5"/>
      <c r="Y130" s="4"/>
    </row>
    <row r="131" spans="2:25" ht="16" customHeight="1" thickBot="1" x14ac:dyDescent="0.4">
      <c r="C131" s="38"/>
      <c r="D131" s="40"/>
      <c r="E131" s="40"/>
      <c r="F131" s="40"/>
      <c r="G131" s="5"/>
      <c r="I131" s="4"/>
      <c r="J131" s="8"/>
      <c r="K131" s="8"/>
      <c r="L131" s="8"/>
      <c r="O131" s="4"/>
      <c r="P131" s="5"/>
      <c r="Q131" s="5"/>
      <c r="R131" s="5"/>
      <c r="T131" s="4"/>
      <c r="U131" s="5"/>
      <c r="V131" s="5"/>
      <c r="W131" s="5"/>
      <c r="Y131" s="4"/>
    </row>
    <row r="132" spans="2:25" ht="15.5" x14ac:dyDescent="0.35">
      <c r="C132" s="20" t="s">
        <v>52</v>
      </c>
      <c r="D132" s="21">
        <v>0.11</v>
      </c>
      <c r="E132" s="22">
        <v>1.2</v>
      </c>
      <c r="F132" s="22">
        <v>-0.2</v>
      </c>
      <c r="G132" s="5"/>
      <c r="I132" s="4"/>
      <c r="J132" s="8"/>
      <c r="K132" s="8"/>
      <c r="L132" s="8"/>
      <c r="O132" s="4"/>
      <c r="P132" s="5"/>
      <c r="Q132" s="5"/>
      <c r="R132" s="5"/>
      <c r="T132" s="4"/>
      <c r="U132" s="5"/>
      <c r="V132" s="5"/>
      <c r="W132" s="5"/>
      <c r="Y132" s="4"/>
    </row>
    <row r="133" spans="2:25" ht="15.5" x14ac:dyDescent="0.35">
      <c r="C133" s="19" t="s">
        <v>53</v>
      </c>
      <c r="D133" s="23">
        <v>0.04</v>
      </c>
      <c r="E133" s="24">
        <v>-0.1</v>
      </c>
      <c r="F133" s="24">
        <v>1.2</v>
      </c>
      <c r="G133" s="5"/>
      <c r="I133" s="4"/>
      <c r="J133" s="8"/>
      <c r="K133" s="8"/>
      <c r="L133" s="8"/>
      <c r="O133" s="4"/>
      <c r="P133" s="5"/>
      <c r="Q133" s="5"/>
      <c r="R133" s="5"/>
      <c r="T133" s="4"/>
      <c r="U133" s="5"/>
      <c r="V133" s="5"/>
      <c r="W133" s="5"/>
      <c r="Y133" s="4"/>
    </row>
    <row r="134" spans="2:25" ht="15.5" x14ac:dyDescent="0.35">
      <c r="C134" s="20" t="s">
        <v>54</v>
      </c>
      <c r="D134" s="21">
        <v>0.1</v>
      </c>
      <c r="E134" s="22">
        <v>1</v>
      </c>
      <c r="F134" s="22">
        <v>0</v>
      </c>
      <c r="G134" s="5"/>
      <c r="I134" s="4"/>
      <c r="J134" s="8"/>
      <c r="K134" s="8"/>
      <c r="L134" s="8"/>
      <c r="O134" s="4"/>
      <c r="P134" s="5"/>
      <c r="Q134" s="5"/>
      <c r="R134" s="5"/>
      <c r="T134" s="4"/>
      <c r="U134" s="5"/>
      <c r="V134" s="5"/>
      <c r="W134" s="5"/>
      <c r="Y134" s="4"/>
    </row>
    <row r="135" spans="2:25" ht="16" thickBot="1" x14ac:dyDescent="0.4">
      <c r="C135" s="25" t="s">
        <v>55</v>
      </c>
      <c r="D135" s="26">
        <v>0.03</v>
      </c>
      <c r="E135" s="27">
        <v>0</v>
      </c>
      <c r="F135" s="27">
        <v>1</v>
      </c>
      <c r="G135" s="5"/>
      <c r="I135" s="4"/>
      <c r="J135" s="8"/>
      <c r="K135" s="8"/>
      <c r="L135" s="8"/>
      <c r="O135" s="4"/>
      <c r="P135" s="5"/>
      <c r="Q135" s="5"/>
      <c r="R135" s="5"/>
      <c r="T135" s="4"/>
      <c r="U135" s="5"/>
      <c r="V135" s="5"/>
      <c r="W135" s="5"/>
      <c r="Y135" s="4"/>
    </row>
    <row r="136" spans="2:25" x14ac:dyDescent="0.35">
      <c r="C136" s="4"/>
      <c r="D136" s="5"/>
      <c r="E136" s="5"/>
      <c r="F136" s="5"/>
      <c r="G136" s="5"/>
      <c r="I136" s="4"/>
      <c r="J136" s="8"/>
      <c r="K136" s="8"/>
      <c r="L136" s="8"/>
      <c r="O136" s="4"/>
      <c r="P136" s="5"/>
      <c r="Q136" s="5"/>
      <c r="R136" s="5"/>
      <c r="T136" s="4"/>
      <c r="U136" s="5"/>
      <c r="V136" s="5"/>
      <c r="W136" s="5"/>
      <c r="Y136" s="4"/>
    </row>
    <row r="137" spans="2:25" x14ac:dyDescent="0.35">
      <c r="C137" s="4" t="s">
        <v>56</v>
      </c>
      <c r="D137" s="5">
        <f>E132*D134+F132*D135</f>
        <v>0.11399999999999999</v>
      </c>
      <c r="E137" s="5" t="s">
        <v>58</v>
      </c>
      <c r="F137" s="5"/>
      <c r="G137" s="5"/>
      <c r="I137" s="4"/>
      <c r="J137" s="8"/>
      <c r="K137" s="8"/>
      <c r="L137" s="8"/>
      <c r="O137" s="4"/>
      <c r="P137" s="5"/>
      <c r="Q137" s="5"/>
      <c r="R137" s="5"/>
      <c r="T137" s="4"/>
      <c r="U137" s="5"/>
      <c r="V137" s="5"/>
      <c r="W137" s="5"/>
      <c r="Y137" s="4"/>
    </row>
    <row r="138" spans="2:25" x14ac:dyDescent="0.35">
      <c r="C138" s="4"/>
      <c r="D138" s="5"/>
      <c r="E138" s="5"/>
      <c r="F138" s="5"/>
      <c r="G138" s="5"/>
      <c r="I138" s="4"/>
      <c r="J138" s="8"/>
      <c r="K138" s="8"/>
      <c r="L138" s="8"/>
      <c r="O138" s="4"/>
      <c r="P138" s="5"/>
      <c r="Q138" s="5"/>
      <c r="R138" s="5"/>
      <c r="T138" s="4"/>
      <c r="U138" s="5"/>
      <c r="V138" s="5"/>
      <c r="W138" s="5"/>
      <c r="Y138" s="4"/>
    </row>
    <row r="139" spans="2:25" x14ac:dyDescent="0.35">
      <c r="C139" s="4" t="s">
        <v>57</v>
      </c>
      <c r="D139" s="5">
        <f>E133*D134+F133*D135</f>
        <v>2.5999999999999995E-2</v>
      </c>
      <c r="E139" s="5" t="s">
        <v>59</v>
      </c>
      <c r="F139" s="5"/>
      <c r="G139" s="5"/>
      <c r="I139" s="4"/>
      <c r="J139" s="8"/>
      <c r="K139" s="8"/>
      <c r="L139" s="8"/>
      <c r="O139" s="4"/>
      <c r="P139" s="5"/>
      <c r="Q139" s="5"/>
      <c r="R139" s="5"/>
      <c r="T139" s="4"/>
      <c r="U139" s="5"/>
      <c r="V139" s="5"/>
      <c r="W139" s="5"/>
      <c r="Y139" s="4"/>
    </row>
    <row r="140" spans="2:25" x14ac:dyDescent="0.35">
      <c r="C140" s="4"/>
      <c r="D140" s="5"/>
      <c r="E140" s="5"/>
      <c r="F140" s="5"/>
      <c r="G140" s="5"/>
      <c r="I140" s="4"/>
      <c r="J140" s="8"/>
      <c r="K140" s="8"/>
      <c r="L140" s="8"/>
      <c r="O140" s="4"/>
      <c r="P140" s="5"/>
      <c r="Q140" s="5"/>
      <c r="R140" s="5"/>
      <c r="T140" s="4"/>
      <c r="U140" s="5"/>
      <c r="V140" s="5"/>
      <c r="W140" s="5"/>
      <c r="Y140" s="4"/>
    </row>
    <row r="141" spans="2:25" x14ac:dyDescent="0.35">
      <c r="B141" s="16" t="s">
        <v>115</v>
      </c>
      <c r="D141" t="s">
        <v>5</v>
      </c>
      <c r="E141" t="s">
        <v>6</v>
      </c>
      <c r="G141" s="28" t="s">
        <v>8</v>
      </c>
      <c r="H141" t="s">
        <v>30</v>
      </c>
      <c r="I141" t="s">
        <v>31</v>
      </c>
      <c r="J141" t="s">
        <v>32</v>
      </c>
      <c r="O141" s="4"/>
      <c r="P141" s="5"/>
      <c r="Q141" s="5"/>
      <c r="R141" s="5"/>
      <c r="T141" s="4"/>
      <c r="U141" s="5"/>
      <c r="V141" s="5"/>
      <c r="W141" s="5"/>
      <c r="Y141" s="4"/>
    </row>
    <row r="142" spans="2:25" ht="14" customHeight="1" x14ac:dyDescent="0.35">
      <c r="C142" s="28" t="s">
        <v>30</v>
      </c>
      <c r="D142" s="5">
        <v>0.1</v>
      </c>
      <c r="E142" s="5">
        <v>0.18</v>
      </c>
      <c r="G142" t="s">
        <v>30</v>
      </c>
      <c r="H142">
        <v>1</v>
      </c>
      <c r="I142">
        <v>0.1</v>
      </c>
      <c r="J142">
        <v>0.3</v>
      </c>
      <c r="O142" s="4"/>
      <c r="P142" s="5"/>
      <c r="Q142" s="5"/>
      <c r="R142" s="5"/>
      <c r="T142" s="4"/>
      <c r="U142" s="5"/>
      <c r="V142" s="5"/>
      <c r="W142" s="5"/>
      <c r="Y142" s="4"/>
    </row>
    <row r="143" spans="2:25" x14ac:dyDescent="0.35">
      <c r="C143" s="28" t="s">
        <v>31</v>
      </c>
      <c r="D143" s="5">
        <v>7.0000000000000007E-2</v>
      </c>
      <c r="E143" s="5">
        <v>0.1</v>
      </c>
      <c r="G143" t="s">
        <v>31</v>
      </c>
      <c r="H143">
        <v>0.1</v>
      </c>
      <c r="I143">
        <v>1</v>
      </c>
      <c r="J143">
        <v>0.4</v>
      </c>
      <c r="O143" s="4"/>
      <c r="P143" s="5"/>
      <c r="Q143" s="5"/>
      <c r="R143" s="5"/>
      <c r="T143" s="4"/>
      <c r="U143" s="5"/>
      <c r="V143" s="5"/>
      <c r="W143" s="5"/>
      <c r="Y143" s="4"/>
    </row>
    <row r="144" spans="2:25" x14ac:dyDescent="0.35">
      <c r="C144" s="28" t="s">
        <v>32</v>
      </c>
      <c r="D144" s="5">
        <v>0.04</v>
      </c>
      <c r="E144" s="5">
        <v>0.08</v>
      </c>
      <c r="G144" t="s">
        <v>32</v>
      </c>
      <c r="H144">
        <v>0.3</v>
      </c>
      <c r="I144">
        <v>0.4</v>
      </c>
      <c r="J144">
        <v>1</v>
      </c>
      <c r="O144" s="4"/>
      <c r="P144" s="5"/>
      <c r="Q144" s="5"/>
      <c r="R144" s="5"/>
      <c r="T144" s="4"/>
      <c r="U144" s="5"/>
      <c r="V144" s="5"/>
      <c r="W144" s="5"/>
      <c r="Y144" s="4"/>
    </row>
    <row r="145" spans="2:25" x14ac:dyDescent="0.35">
      <c r="C145" s="28" t="s">
        <v>4</v>
      </c>
      <c r="D145" s="5">
        <v>0.03</v>
      </c>
      <c r="O145" s="4"/>
      <c r="P145" s="5"/>
      <c r="Q145" s="5"/>
      <c r="R145" s="5"/>
      <c r="T145" s="4"/>
      <c r="U145" s="5"/>
      <c r="V145" s="5"/>
      <c r="W145" s="5"/>
      <c r="Y145" s="4"/>
    </row>
    <row r="146" spans="2:25" x14ac:dyDescent="0.35">
      <c r="O146" s="4"/>
      <c r="P146" s="5"/>
      <c r="Q146" s="5"/>
      <c r="R146" s="5"/>
      <c r="T146" s="4"/>
      <c r="U146" s="5"/>
      <c r="V146" s="5"/>
      <c r="W146" s="5"/>
      <c r="Y146" s="4"/>
    </row>
    <row r="147" spans="2:25" x14ac:dyDescent="0.35">
      <c r="C147" s="28" t="s">
        <v>7</v>
      </c>
      <c r="D147" t="s">
        <v>30</v>
      </c>
      <c r="E147" t="s">
        <v>31</v>
      </c>
      <c r="F147" t="s">
        <v>32</v>
      </c>
      <c r="O147" s="4"/>
      <c r="P147" s="5"/>
      <c r="Q147" s="5"/>
      <c r="R147" s="5"/>
      <c r="T147" s="4"/>
      <c r="U147" s="5"/>
      <c r="V147" s="5"/>
      <c r="W147" s="5"/>
      <c r="Y147" s="4"/>
    </row>
    <row r="148" spans="2:25" x14ac:dyDescent="0.35">
      <c r="C148" t="s">
        <v>30</v>
      </c>
      <c r="D148">
        <f>E142^2</f>
        <v>3.2399999999999998E-2</v>
      </c>
      <c r="E148">
        <f>E142*I142*E143</f>
        <v>1.8E-3</v>
      </c>
      <c r="F148">
        <f>E142*E144*J142</f>
        <v>4.3200000000000001E-3</v>
      </c>
      <c r="O148" s="4"/>
      <c r="P148" s="5"/>
      <c r="Q148" s="5"/>
      <c r="R148" s="5"/>
      <c r="T148" s="4"/>
      <c r="U148" s="5"/>
      <c r="V148" s="5"/>
      <c r="W148" s="5"/>
      <c r="Y148" s="4"/>
    </row>
    <row r="149" spans="2:25" x14ac:dyDescent="0.35">
      <c r="C149" t="s">
        <v>31</v>
      </c>
      <c r="D149">
        <f>E148</f>
        <v>1.8E-3</v>
      </c>
      <c r="E149">
        <f>E143^2</f>
        <v>1.0000000000000002E-2</v>
      </c>
      <c r="F149">
        <f>E143*E144*J143</f>
        <v>3.2000000000000002E-3</v>
      </c>
      <c r="O149" s="4"/>
      <c r="P149" s="5"/>
      <c r="Q149" s="5"/>
      <c r="R149" s="5"/>
      <c r="T149" s="4"/>
      <c r="U149" s="5"/>
      <c r="V149" s="5"/>
      <c r="W149" s="5"/>
      <c r="Y149" s="4"/>
    </row>
    <row r="150" spans="2:25" x14ac:dyDescent="0.35">
      <c r="C150" t="s">
        <v>32</v>
      </c>
      <c r="D150">
        <f>F148</f>
        <v>4.3200000000000001E-3</v>
      </c>
      <c r="E150">
        <f>F149</f>
        <v>3.2000000000000002E-3</v>
      </c>
      <c r="F150">
        <f>E144^2</f>
        <v>6.4000000000000003E-3</v>
      </c>
      <c r="O150" s="4"/>
      <c r="P150" s="5"/>
      <c r="Q150" s="5"/>
      <c r="R150" s="5"/>
      <c r="T150" s="4"/>
      <c r="U150" s="5"/>
      <c r="V150" s="5"/>
      <c r="W150" s="5"/>
      <c r="Y150" s="4"/>
    </row>
    <row r="151" spans="2:25" x14ac:dyDescent="0.35">
      <c r="O151" s="4"/>
      <c r="P151" s="5"/>
      <c r="Q151" s="5"/>
      <c r="R151" s="5"/>
      <c r="T151" s="4"/>
      <c r="U151" s="5"/>
      <c r="V151" s="5"/>
      <c r="W151" s="5"/>
      <c r="Y151" s="4"/>
    </row>
    <row r="152" spans="2:25" x14ac:dyDescent="0.35">
      <c r="C152" t="s">
        <v>82</v>
      </c>
      <c r="O152" s="4"/>
      <c r="P152" s="5"/>
      <c r="Q152" s="5"/>
      <c r="R152" s="5"/>
      <c r="T152" s="4"/>
      <c r="U152" s="5"/>
      <c r="V152" s="5"/>
      <c r="W152" s="5"/>
      <c r="Y152" s="4"/>
    </row>
    <row r="153" spans="2:25" x14ac:dyDescent="0.35">
      <c r="C153" t="s">
        <v>83</v>
      </c>
      <c r="D153">
        <v>0.5</v>
      </c>
      <c r="O153" s="4"/>
      <c r="P153" s="5"/>
      <c r="Q153" s="5"/>
      <c r="R153" s="5"/>
      <c r="T153" s="4"/>
      <c r="U153" s="5"/>
      <c r="V153" s="5"/>
      <c r="W153" s="5"/>
      <c r="Y153" s="4"/>
    </row>
    <row r="154" spans="2:25" x14ac:dyDescent="0.35">
      <c r="C154" t="s">
        <v>26</v>
      </c>
      <c r="D154">
        <v>0.4</v>
      </c>
      <c r="O154" s="4"/>
      <c r="P154" s="5"/>
      <c r="Q154" s="5"/>
      <c r="R154" s="5"/>
      <c r="T154" s="4"/>
      <c r="U154" s="5"/>
      <c r="V154" s="5"/>
      <c r="W154" s="5"/>
      <c r="Y154" s="4"/>
    </row>
    <row r="155" spans="2:25" x14ac:dyDescent="0.35">
      <c r="C155" t="s">
        <v>27</v>
      </c>
      <c r="D155">
        <v>0.3</v>
      </c>
      <c r="O155" s="4"/>
      <c r="P155" s="5"/>
      <c r="Q155" s="5"/>
      <c r="R155" s="5"/>
      <c r="T155" s="4"/>
      <c r="U155" s="5"/>
      <c r="V155" s="5"/>
      <c r="W155" s="5"/>
      <c r="Y155" s="4"/>
    </row>
    <row r="156" spans="2:25" x14ac:dyDescent="0.35">
      <c r="O156" s="4"/>
      <c r="P156" s="5"/>
      <c r="Q156" s="5"/>
      <c r="R156" s="5"/>
      <c r="T156" s="4"/>
      <c r="U156" s="5"/>
      <c r="V156" s="5"/>
      <c r="W156" s="5"/>
      <c r="Y156" s="4"/>
    </row>
    <row r="157" spans="2:25" x14ac:dyDescent="0.35">
      <c r="O157" s="4"/>
      <c r="P157" s="5"/>
      <c r="Q157" s="5"/>
      <c r="R157" s="5"/>
      <c r="T157" s="4"/>
      <c r="U157" s="5"/>
      <c r="V157" s="5"/>
      <c r="W157" s="5"/>
      <c r="Y157" s="4"/>
    </row>
    <row r="158" spans="2:25" x14ac:dyDescent="0.35">
      <c r="B158" s="16" t="s">
        <v>84</v>
      </c>
      <c r="C158" s="28" t="s">
        <v>85</v>
      </c>
      <c r="D158" s="5">
        <f>D145+D153*D142+D154*D143+D144*D155</f>
        <v>0.12000000000000001</v>
      </c>
      <c r="O158" s="4"/>
      <c r="P158" s="5"/>
      <c r="Q158" s="5"/>
      <c r="R158" s="5"/>
      <c r="T158" s="4"/>
      <c r="U158" s="5"/>
      <c r="V158" s="5"/>
      <c r="W158" s="5"/>
      <c r="Y158" s="4"/>
    </row>
    <row r="159" spans="2:25" x14ac:dyDescent="0.35">
      <c r="B159" s="28"/>
      <c r="Y159" s="4"/>
    </row>
    <row r="160" spans="2:25" ht="15" customHeight="1" x14ac:dyDescent="0.35">
      <c r="B160" s="28"/>
      <c r="Y160" s="4"/>
    </row>
    <row r="161" spans="2:12" x14ac:dyDescent="0.35">
      <c r="B161" s="28"/>
    </row>
    <row r="162" spans="2:12" x14ac:dyDescent="0.35">
      <c r="B162" s="16" t="s">
        <v>86</v>
      </c>
      <c r="C162" t="s">
        <v>87</v>
      </c>
      <c r="D162" s="5">
        <v>0.09</v>
      </c>
    </row>
    <row r="163" spans="2:12" x14ac:dyDescent="0.35">
      <c r="C163" t="s">
        <v>88</v>
      </c>
      <c r="D163">
        <f t="array" ref="D163">MMULT(MMULT(TRANSPOSE(D153:D155),D148:F150),D153:D155)</f>
        <v>1.3059999999999999E-2</v>
      </c>
    </row>
    <row r="164" spans="2:12" x14ac:dyDescent="0.35">
      <c r="C164" t="s">
        <v>89</v>
      </c>
      <c r="D164">
        <f>D162^2</f>
        <v>8.0999999999999996E-3</v>
      </c>
      <c r="L164" s="8"/>
    </row>
    <row r="165" spans="2:12" x14ac:dyDescent="0.35">
      <c r="C165" t="s">
        <v>90</v>
      </c>
      <c r="D165">
        <f>D163+D164</f>
        <v>2.1159999999999998E-2</v>
      </c>
      <c r="L165" s="8"/>
    </row>
    <row r="166" spans="2:12" x14ac:dyDescent="0.35">
      <c r="C166" s="28" t="s">
        <v>91</v>
      </c>
      <c r="D166" s="5">
        <f>SQRT(D165)</f>
        <v>0.14546477236774544</v>
      </c>
      <c r="L166" s="8"/>
    </row>
    <row r="167" spans="2:12" x14ac:dyDescent="0.35">
      <c r="C167" s="4"/>
      <c r="D167" s="5"/>
      <c r="E167" s="5"/>
      <c r="F167" s="5"/>
      <c r="G167" s="5"/>
      <c r="I167" s="4"/>
      <c r="J167" s="8"/>
      <c r="K167" s="8"/>
      <c r="L167" s="8"/>
    </row>
    <row r="168" spans="2:12" x14ac:dyDescent="0.35">
      <c r="B168" s="16" t="s">
        <v>106</v>
      </c>
      <c r="C168" t="s">
        <v>37</v>
      </c>
      <c r="D168" s="5" t="s">
        <v>9</v>
      </c>
      <c r="E168" s="5" t="s">
        <v>10</v>
      </c>
      <c r="F168" s="5"/>
      <c r="G168" s="5"/>
      <c r="I168" s="4"/>
      <c r="J168" s="8"/>
      <c r="K168" s="8"/>
      <c r="L168" s="8"/>
    </row>
    <row r="169" spans="2:12" x14ac:dyDescent="0.35">
      <c r="C169" t="s">
        <v>40</v>
      </c>
      <c r="D169" s="5">
        <v>0.12</v>
      </c>
      <c r="E169" s="32">
        <v>1.8</v>
      </c>
      <c r="F169" s="5"/>
      <c r="G169" s="5"/>
      <c r="I169" s="4"/>
      <c r="J169" s="8"/>
      <c r="K169" s="8"/>
      <c r="L169" s="8"/>
    </row>
    <row r="170" spans="2:12" x14ac:dyDescent="0.35">
      <c r="C170" t="s">
        <v>108</v>
      </c>
      <c r="D170" s="5">
        <v>0.06</v>
      </c>
      <c r="E170" s="32">
        <v>0</v>
      </c>
      <c r="F170" s="5"/>
      <c r="G170" s="5"/>
      <c r="I170" s="4"/>
      <c r="J170" s="8"/>
      <c r="K170" s="8"/>
      <c r="L170" s="8"/>
    </row>
    <row r="171" spans="2:12" x14ac:dyDescent="0.35">
      <c r="C171" s="4" t="s">
        <v>109</v>
      </c>
      <c r="D171" s="5">
        <v>0.09</v>
      </c>
      <c r="E171" s="32">
        <v>0.6</v>
      </c>
      <c r="F171" s="5"/>
      <c r="G171" s="5"/>
      <c r="I171" s="4"/>
      <c r="J171" s="8"/>
      <c r="K171" s="8"/>
      <c r="L171" s="8"/>
    </row>
    <row r="172" spans="2:12" x14ac:dyDescent="0.35">
      <c r="C172" s="4"/>
      <c r="D172" s="5"/>
      <c r="E172" s="5"/>
      <c r="F172" s="5"/>
      <c r="G172" s="5"/>
      <c r="I172" s="4"/>
      <c r="J172" s="8"/>
      <c r="K172" s="8"/>
      <c r="L172" s="8"/>
    </row>
    <row r="173" spans="2:12" x14ac:dyDescent="0.35">
      <c r="C173" s="4"/>
      <c r="D173" s="5"/>
      <c r="E173" s="5"/>
      <c r="F173" s="5"/>
      <c r="G173" s="5"/>
      <c r="I173" s="4"/>
      <c r="J173" s="8"/>
      <c r="K173" s="8"/>
      <c r="L173" s="8"/>
    </row>
    <row r="174" spans="2:12" x14ac:dyDescent="0.35">
      <c r="C174" s="4"/>
      <c r="D174" s="5"/>
      <c r="E174" s="5"/>
      <c r="F174" s="5"/>
      <c r="G174" s="5"/>
      <c r="I174" s="4"/>
      <c r="J174" s="8"/>
      <c r="K174" s="8"/>
      <c r="L174" s="8"/>
    </row>
    <row r="175" spans="2:12" x14ac:dyDescent="0.35">
      <c r="C175" s="4" t="s">
        <v>107</v>
      </c>
      <c r="D175" s="5"/>
      <c r="E175" s="5"/>
      <c r="F175" s="5"/>
      <c r="G175" s="5"/>
      <c r="I175" s="4"/>
      <c r="J175" s="8"/>
      <c r="K175" s="8"/>
      <c r="L175" s="8"/>
    </row>
    <row r="176" spans="2:12" x14ac:dyDescent="0.35">
      <c r="C176" s="4"/>
      <c r="D176" s="5"/>
      <c r="E176" s="5"/>
      <c r="F176" s="5"/>
      <c r="G176" s="5"/>
      <c r="I176" s="4"/>
      <c r="J176" s="8"/>
      <c r="K176" s="8"/>
      <c r="L176" s="8"/>
    </row>
    <row r="177" spans="3:12" x14ac:dyDescent="0.35">
      <c r="C177" s="4" t="s">
        <v>110</v>
      </c>
      <c r="D177" s="5">
        <f>(D169-D170)/E169</f>
        <v>3.3333333333333333E-2</v>
      </c>
      <c r="E177" s="5"/>
      <c r="F177" s="5"/>
      <c r="G177" s="5"/>
      <c r="I177" s="4"/>
      <c r="J177" s="8"/>
      <c r="K177" s="8"/>
      <c r="L177" s="8"/>
    </row>
    <row r="178" spans="3:12" x14ac:dyDescent="0.35">
      <c r="C178" s="4" t="s">
        <v>111</v>
      </c>
      <c r="D178" s="5">
        <f>(D171-D170)/E171</f>
        <v>0.05</v>
      </c>
      <c r="E178" s="5"/>
      <c r="F178" s="5"/>
      <c r="G178" s="5"/>
      <c r="I178" s="4"/>
      <c r="J178" s="8"/>
      <c r="K178" s="8"/>
      <c r="L178" s="8"/>
    </row>
    <row r="179" spans="3:12" x14ac:dyDescent="0.35">
      <c r="C179" s="4"/>
      <c r="D179" s="5"/>
      <c r="E179" s="5"/>
      <c r="F179" s="5"/>
      <c r="G179" s="5"/>
      <c r="I179" s="4"/>
      <c r="J179" s="8"/>
      <c r="K179" s="8"/>
      <c r="L179" s="8"/>
    </row>
    <row r="180" spans="3:12" x14ac:dyDescent="0.35">
      <c r="C180" s="4" t="s">
        <v>117</v>
      </c>
      <c r="D180" s="5"/>
      <c r="E180" s="5"/>
      <c r="F180" s="5"/>
      <c r="G180" s="5"/>
      <c r="I180" s="4"/>
      <c r="J180" s="8"/>
      <c r="K180" s="8"/>
      <c r="L180" s="8"/>
    </row>
    <row r="181" spans="3:12" x14ac:dyDescent="0.35">
      <c r="C181" s="4"/>
      <c r="D181" s="5"/>
      <c r="E181" s="5"/>
      <c r="F181" s="5"/>
      <c r="G181" s="5"/>
      <c r="I181" s="4"/>
      <c r="J181" s="8"/>
      <c r="K181" s="8"/>
      <c r="L181" s="8"/>
    </row>
    <row r="182" spans="3:12" x14ac:dyDescent="0.35">
      <c r="C182" s="33" t="s">
        <v>120</v>
      </c>
      <c r="E182" s="5"/>
      <c r="F182" s="5"/>
      <c r="G182" s="5"/>
      <c r="I182" s="4"/>
      <c r="J182" s="8"/>
      <c r="K182" s="8"/>
      <c r="L182" s="8"/>
    </row>
    <row r="183" spans="3:12" x14ac:dyDescent="0.35">
      <c r="C183" s="4" t="s">
        <v>112</v>
      </c>
      <c r="D183" s="5">
        <f>E171/E169</f>
        <v>0.33333333333333331</v>
      </c>
      <c r="E183" s="5"/>
      <c r="F183" s="5"/>
      <c r="G183" s="5"/>
      <c r="I183" s="4"/>
      <c r="J183" s="8"/>
      <c r="K183" s="8"/>
      <c r="L183" s="8"/>
    </row>
    <row r="184" spans="3:12" x14ac:dyDescent="0.35">
      <c r="C184" s="4" t="s">
        <v>113</v>
      </c>
      <c r="D184" s="5">
        <f>1-D183</f>
        <v>0.66666666666666674</v>
      </c>
      <c r="E184" s="5"/>
      <c r="F184" s="5"/>
      <c r="G184" s="5"/>
      <c r="I184" s="4"/>
      <c r="J184" s="8"/>
      <c r="K184" s="8"/>
      <c r="L184" s="8"/>
    </row>
    <row r="185" spans="3:12" x14ac:dyDescent="0.35">
      <c r="C185" s="4" t="s">
        <v>118</v>
      </c>
      <c r="D185" s="7">
        <f>D183*E169+D184*E170</f>
        <v>0.6</v>
      </c>
      <c r="E185" s="5"/>
      <c r="F185" s="5"/>
      <c r="G185" s="5"/>
      <c r="I185" s="4"/>
      <c r="J185" s="8"/>
      <c r="K185" s="8"/>
      <c r="L185" s="8"/>
    </row>
    <row r="186" spans="3:12" x14ac:dyDescent="0.35">
      <c r="C186" s="4" t="s">
        <v>119</v>
      </c>
      <c r="D186" s="5">
        <f>D183*D169+D170*D184</f>
        <v>7.9999999999999988E-2</v>
      </c>
      <c r="E186" s="5"/>
      <c r="F186" s="5"/>
      <c r="G186" s="5"/>
      <c r="I186" s="4"/>
      <c r="J186" s="8"/>
      <c r="K186" s="8"/>
      <c r="L186" s="8"/>
    </row>
    <row r="187" spans="3:12" x14ac:dyDescent="0.35">
      <c r="C187" s="4"/>
      <c r="D187" s="5"/>
      <c r="E187" s="5"/>
      <c r="F187" s="5"/>
      <c r="G187" s="5"/>
      <c r="I187" s="4"/>
      <c r="J187" s="8"/>
      <c r="K187" s="8"/>
      <c r="L187" s="8"/>
    </row>
    <row r="188" spans="3:12" x14ac:dyDescent="0.35">
      <c r="C188" s="33" t="s">
        <v>116</v>
      </c>
      <c r="D188" s="5"/>
      <c r="E188" s="5"/>
      <c r="F188" s="5"/>
      <c r="G188" s="5"/>
      <c r="I188" s="4"/>
      <c r="J188" s="8"/>
      <c r="K188" s="8"/>
      <c r="L188" s="8"/>
    </row>
    <row r="189" spans="3:12" x14ac:dyDescent="0.35">
      <c r="C189" s="4" t="s">
        <v>121</v>
      </c>
      <c r="D189" s="5" t="s">
        <v>123</v>
      </c>
      <c r="E189" s="5"/>
      <c r="F189" s="5"/>
      <c r="G189" s="5"/>
      <c r="I189" s="4"/>
      <c r="J189" s="8"/>
      <c r="K189" s="8"/>
      <c r="L189" s="8"/>
    </row>
    <row r="190" spans="3:12" x14ac:dyDescent="0.35">
      <c r="C190" s="4" t="s">
        <v>122</v>
      </c>
      <c r="D190" s="5" t="s">
        <v>120</v>
      </c>
      <c r="E190" s="5"/>
      <c r="F190" s="5"/>
      <c r="G190" s="5"/>
      <c r="I190" s="4"/>
      <c r="J190" s="8"/>
      <c r="K190" s="8"/>
      <c r="L190" s="8"/>
    </row>
    <row r="191" spans="3:12" x14ac:dyDescent="0.35">
      <c r="C191" s="4" t="s">
        <v>124</v>
      </c>
      <c r="D191" s="5">
        <f>D171-D186</f>
        <v>1.0000000000000009E-2</v>
      </c>
      <c r="E191" s="5"/>
      <c r="F191" s="5"/>
      <c r="G191" s="5"/>
      <c r="I191" s="4"/>
      <c r="J191" s="8"/>
      <c r="K191" s="8"/>
      <c r="L191" s="8"/>
    </row>
    <row r="192" spans="3:12" x14ac:dyDescent="0.35">
      <c r="C192" s="4"/>
      <c r="D192" s="5"/>
      <c r="E192" s="5"/>
      <c r="F192" s="5"/>
      <c r="G192" s="5"/>
      <c r="I192" s="4"/>
      <c r="J192" s="8"/>
      <c r="K192" s="8"/>
      <c r="L192" s="8"/>
    </row>
    <row r="193" spans="3:12" x14ac:dyDescent="0.35">
      <c r="C193" s="4" t="s">
        <v>127</v>
      </c>
      <c r="D193" s="5"/>
      <c r="E193" s="5"/>
      <c r="F193" s="5"/>
      <c r="G193" s="5"/>
      <c r="I193" s="4"/>
      <c r="J193" s="8"/>
      <c r="K193" s="8"/>
      <c r="L193" s="8"/>
    </row>
    <row r="194" spans="3:12" x14ac:dyDescent="0.35">
      <c r="C194" s="4"/>
      <c r="D194" s="5"/>
      <c r="E194" s="5"/>
      <c r="F194" s="5"/>
      <c r="G194" s="5"/>
      <c r="I194" s="4"/>
      <c r="J194" s="8"/>
      <c r="K194" s="8"/>
      <c r="L194" s="8"/>
    </row>
    <row r="195" spans="3:12" x14ac:dyDescent="0.35">
      <c r="C195" s="4"/>
      <c r="D195" s="5"/>
      <c r="E195" s="5"/>
      <c r="F195" s="5"/>
      <c r="G195" s="5"/>
      <c r="I195" s="4"/>
      <c r="J195" s="8"/>
      <c r="K195" s="8"/>
      <c r="L195" s="8"/>
    </row>
    <row r="196" spans="3:12" x14ac:dyDescent="0.35">
      <c r="C196" s="4"/>
      <c r="D196" s="5"/>
      <c r="E196" s="5"/>
      <c r="F196" s="5"/>
      <c r="G196" s="5"/>
      <c r="I196" s="4"/>
      <c r="J196" s="8"/>
      <c r="K196" s="8"/>
      <c r="L196" s="8"/>
    </row>
    <row r="197" spans="3:12" x14ac:dyDescent="0.35">
      <c r="C197" s="4"/>
      <c r="D197" s="5"/>
      <c r="E197" s="5"/>
      <c r="F197" s="5"/>
      <c r="G197" s="5"/>
      <c r="I197" s="4"/>
      <c r="J197" s="8"/>
      <c r="K197" s="8"/>
      <c r="L197" s="8"/>
    </row>
    <row r="198" spans="3:12" x14ac:dyDescent="0.35">
      <c r="C198" s="4"/>
      <c r="D198" s="5"/>
      <c r="E198" s="5"/>
      <c r="F198" s="5"/>
      <c r="G198" s="5"/>
      <c r="I198" s="4"/>
      <c r="J198" s="8"/>
      <c r="K198" s="8"/>
      <c r="L198" s="8"/>
    </row>
    <row r="199" spans="3:12" x14ac:dyDescent="0.35">
      <c r="C199" s="4"/>
      <c r="D199" s="5"/>
      <c r="E199" s="5"/>
      <c r="F199" s="5"/>
      <c r="G199" s="5"/>
      <c r="I199" s="4"/>
      <c r="J199" s="8"/>
      <c r="K199" s="8"/>
      <c r="L199" s="8"/>
    </row>
    <row r="200" spans="3:12" x14ac:dyDescent="0.35">
      <c r="C200" s="4"/>
      <c r="D200" s="5"/>
      <c r="E200" s="5"/>
      <c r="F200" s="5"/>
      <c r="G200" s="5"/>
      <c r="I200" s="4"/>
      <c r="J200" s="8"/>
      <c r="K200" s="8"/>
      <c r="L200" s="8"/>
    </row>
    <row r="201" spans="3:12" x14ac:dyDescent="0.35">
      <c r="C201" s="4"/>
      <c r="D201" s="5"/>
      <c r="E201" s="5"/>
      <c r="F201" s="5"/>
      <c r="G201" s="5"/>
      <c r="I201" s="4"/>
      <c r="J201" s="8"/>
      <c r="K201" s="8"/>
      <c r="L201" s="8"/>
    </row>
    <row r="202" spans="3:12" x14ac:dyDescent="0.35">
      <c r="C202" s="4"/>
      <c r="D202" s="5"/>
      <c r="E202" s="5"/>
      <c r="F202" s="5"/>
      <c r="G202" s="5"/>
      <c r="I202" s="4"/>
      <c r="J202" s="8"/>
      <c r="K202" s="8"/>
      <c r="L202" s="8"/>
    </row>
    <row r="203" spans="3:12" x14ac:dyDescent="0.35">
      <c r="C203" s="4"/>
      <c r="D203" s="5"/>
      <c r="E203" s="5"/>
      <c r="F203" s="5"/>
      <c r="G203" s="5"/>
      <c r="I203" s="4"/>
      <c r="J203" s="8"/>
      <c r="K203" s="8"/>
      <c r="L203" s="8"/>
    </row>
    <row r="204" spans="3:12" x14ac:dyDescent="0.35">
      <c r="C204" s="4"/>
      <c r="D204" s="5"/>
      <c r="E204" s="5"/>
      <c r="F204" s="5"/>
      <c r="G204" s="5"/>
      <c r="I204" s="4"/>
      <c r="J204" s="8"/>
      <c r="K204" s="8"/>
      <c r="L204" s="8"/>
    </row>
    <row r="205" spans="3:12" x14ac:dyDescent="0.35">
      <c r="C205" s="4"/>
      <c r="D205" s="5"/>
      <c r="E205" s="5"/>
      <c r="F205" s="5"/>
      <c r="G205" s="5"/>
      <c r="I205" s="4"/>
      <c r="J205" s="8"/>
      <c r="K205" s="8"/>
      <c r="L205" s="8"/>
    </row>
    <row r="206" spans="3:12" x14ac:dyDescent="0.35">
      <c r="C206" s="4"/>
      <c r="D206" s="5"/>
      <c r="E206" s="5"/>
      <c r="F206" s="5"/>
      <c r="G206" s="5"/>
      <c r="I206" s="4"/>
      <c r="J206" s="8"/>
      <c r="K206" s="8"/>
      <c r="L206" s="8"/>
    </row>
    <row r="207" spans="3:12" x14ac:dyDescent="0.35">
      <c r="C207" s="4"/>
      <c r="D207" s="5"/>
      <c r="E207" s="5"/>
      <c r="F207" s="5"/>
      <c r="G207" s="5"/>
      <c r="I207" s="4"/>
      <c r="J207" s="8"/>
      <c r="K207" s="8"/>
      <c r="L207" s="8"/>
    </row>
    <row r="208" spans="3:12" x14ac:dyDescent="0.35">
      <c r="C208" s="4"/>
      <c r="D208" s="5"/>
      <c r="E208" s="5"/>
      <c r="F208" s="5"/>
      <c r="G208" s="5"/>
      <c r="I208" s="4"/>
      <c r="J208" s="8"/>
      <c r="K208" s="8"/>
      <c r="L208" s="8"/>
    </row>
    <row r="209" spans="3:12" x14ac:dyDescent="0.35">
      <c r="C209" s="4"/>
      <c r="D209" s="5"/>
      <c r="E209" s="5"/>
      <c r="F209" s="5"/>
      <c r="G209" s="5"/>
      <c r="I209" s="4"/>
      <c r="J209" s="8"/>
      <c r="K209" s="8"/>
      <c r="L209" s="8"/>
    </row>
    <row r="210" spans="3:12" x14ac:dyDescent="0.35">
      <c r="C210" s="4"/>
      <c r="D210" s="5"/>
      <c r="E210" s="5"/>
      <c r="F210" s="5"/>
      <c r="G210" s="5"/>
      <c r="I210" s="4"/>
      <c r="J210" s="8"/>
      <c r="K210" s="8"/>
      <c r="L210" s="8"/>
    </row>
    <row r="211" spans="3:12" x14ac:dyDescent="0.35">
      <c r="C211" s="4"/>
      <c r="D211" s="5"/>
      <c r="E211" s="5"/>
      <c r="F211" s="5"/>
      <c r="G211" s="5"/>
      <c r="I211" s="4"/>
      <c r="J211" s="8"/>
      <c r="K211" s="8"/>
      <c r="L211" s="8"/>
    </row>
    <row r="212" spans="3:12" x14ac:dyDescent="0.35">
      <c r="C212" s="4"/>
      <c r="D212" s="5"/>
      <c r="E212" s="5"/>
      <c r="F212" s="5"/>
      <c r="G212" s="5"/>
      <c r="I212" s="4"/>
      <c r="J212" s="8"/>
      <c r="K212" s="8"/>
      <c r="L212" s="8"/>
    </row>
    <row r="213" spans="3:12" x14ac:dyDescent="0.35">
      <c r="C213" s="4"/>
      <c r="D213" s="5"/>
      <c r="E213" s="5"/>
      <c r="F213" s="5"/>
      <c r="G213" s="5"/>
      <c r="I213" s="4"/>
      <c r="J213" s="8"/>
      <c r="K213" s="8"/>
      <c r="L213" s="8"/>
    </row>
    <row r="214" spans="3:12" x14ac:dyDescent="0.35">
      <c r="C214" s="4"/>
      <c r="D214" s="5"/>
      <c r="E214" s="5"/>
      <c r="F214" s="5"/>
      <c r="G214" s="5"/>
      <c r="I214" s="4"/>
      <c r="J214" s="8"/>
      <c r="K214" s="8"/>
      <c r="L214" s="8"/>
    </row>
    <row r="215" spans="3:12" x14ac:dyDescent="0.35">
      <c r="C215" s="4"/>
      <c r="D215" s="5"/>
      <c r="E215" s="5"/>
      <c r="F215" s="5"/>
      <c r="G215" s="5"/>
      <c r="I215" s="4"/>
      <c r="J215" s="8"/>
      <c r="K215" s="8"/>
      <c r="L215" s="8"/>
    </row>
    <row r="216" spans="3:12" x14ac:dyDescent="0.35">
      <c r="C216" s="4"/>
      <c r="D216" s="5"/>
      <c r="E216" s="5"/>
      <c r="F216" s="5"/>
      <c r="G216" s="5"/>
      <c r="I216" s="4"/>
      <c r="J216" s="8"/>
      <c r="K216" s="8"/>
      <c r="L216" s="8"/>
    </row>
    <row r="217" spans="3:12" x14ac:dyDescent="0.35">
      <c r="C217" s="4"/>
      <c r="D217" s="5"/>
      <c r="E217" s="5"/>
      <c r="F217" s="5"/>
      <c r="G217" s="5"/>
      <c r="I217" s="4"/>
      <c r="J217" s="8"/>
      <c r="K217" s="8"/>
      <c r="L217" s="8"/>
    </row>
    <row r="218" spans="3:12" x14ac:dyDescent="0.35">
      <c r="C218" s="4"/>
      <c r="D218" s="5"/>
      <c r="E218" s="5"/>
      <c r="F218" s="5"/>
      <c r="G218" s="5"/>
      <c r="I218" s="4"/>
      <c r="J218" s="8"/>
      <c r="K218" s="8"/>
      <c r="L218" s="8"/>
    </row>
    <row r="219" spans="3:12" x14ac:dyDescent="0.35">
      <c r="C219" s="4"/>
      <c r="D219" s="5"/>
      <c r="E219" s="5"/>
      <c r="F219" s="5"/>
      <c r="G219" s="5"/>
      <c r="I219" s="4"/>
      <c r="J219" s="8"/>
      <c r="K219" s="8"/>
      <c r="L219" s="8"/>
    </row>
    <row r="220" spans="3:12" x14ac:dyDescent="0.35">
      <c r="C220" s="4"/>
      <c r="D220" s="5"/>
      <c r="E220" s="5"/>
      <c r="F220" s="5"/>
      <c r="G220" s="5"/>
      <c r="I220" s="4"/>
      <c r="J220" s="8"/>
      <c r="K220" s="8"/>
      <c r="L220" s="8"/>
    </row>
    <row r="221" spans="3:12" x14ac:dyDescent="0.35">
      <c r="C221" s="4"/>
      <c r="D221" s="5"/>
      <c r="E221" s="5"/>
      <c r="F221" s="5"/>
      <c r="G221" s="5"/>
      <c r="I221" s="4"/>
      <c r="J221" s="8"/>
      <c r="K221" s="8"/>
      <c r="L221" s="8"/>
    </row>
    <row r="222" spans="3:12" x14ac:dyDescent="0.35">
      <c r="C222" s="4"/>
      <c r="D222" s="5"/>
      <c r="E222" s="5"/>
      <c r="F222" s="5"/>
      <c r="G222" s="5"/>
      <c r="I222" s="4"/>
      <c r="J222" s="8"/>
      <c r="K222" s="8"/>
      <c r="L222" s="8"/>
    </row>
    <row r="223" spans="3:12" x14ac:dyDescent="0.35">
      <c r="C223" s="4"/>
      <c r="D223" s="5"/>
      <c r="E223" s="5"/>
      <c r="F223" s="5"/>
      <c r="G223" s="5"/>
      <c r="I223" s="4"/>
      <c r="J223" s="8"/>
      <c r="K223" s="8"/>
      <c r="L223" s="8"/>
    </row>
    <row r="224" spans="3:12" x14ac:dyDescent="0.35">
      <c r="C224" s="4"/>
      <c r="D224" s="5"/>
      <c r="E224" s="5"/>
      <c r="F224" s="5"/>
      <c r="G224" s="5"/>
      <c r="I224" s="4"/>
      <c r="J224" s="8"/>
      <c r="K224" s="8"/>
      <c r="L224" s="8"/>
    </row>
    <row r="225" spans="3:12" x14ac:dyDescent="0.35">
      <c r="C225" s="4"/>
      <c r="D225" s="5"/>
      <c r="E225" s="5"/>
      <c r="F225" s="5"/>
      <c r="G225" s="5"/>
      <c r="I225" s="4"/>
      <c r="J225" s="8"/>
      <c r="K225" s="8"/>
      <c r="L225" s="8"/>
    </row>
    <row r="226" spans="3:12" x14ac:dyDescent="0.35">
      <c r="C226" s="4"/>
      <c r="D226" s="5"/>
      <c r="E226" s="5"/>
      <c r="F226" s="5"/>
      <c r="G226" s="5"/>
      <c r="I226" s="4"/>
      <c r="J226" s="8"/>
      <c r="K226" s="8"/>
      <c r="L226" s="8"/>
    </row>
    <row r="227" spans="3:12" x14ac:dyDescent="0.35">
      <c r="C227" s="4"/>
      <c r="D227" s="5"/>
      <c r="E227" s="5"/>
      <c r="F227" s="5"/>
      <c r="G227" s="5"/>
      <c r="I227" s="4"/>
      <c r="J227" s="8"/>
      <c r="K227" s="8"/>
      <c r="L227" s="8"/>
    </row>
    <row r="228" spans="3:12" x14ac:dyDescent="0.35">
      <c r="C228" s="4"/>
      <c r="D228" s="5"/>
      <c r="E228" s="5"/>
      <c r="F228" s="5"/>
      <c r="G228" s="5"/>
      <c r="I228" s="4"/>
      <c r="J228" s="8"/>
      <c r="K228" s="8"/>
      <c r="L228" s="8"/>
    </row>
    <row r="229" spans="3:12" x14ac:dyDescent="0.35">
      <c r="C229" s="4"/>
      <c r="D229" s="5"/>
      <c r="E229" s="5"/>
      <c r="F229" s="5"/>
      <c r="G229" s="5"/>
      <c r="I229" s="4"/>
      <c r="J229" s="8"/>
      <c r="K229" s="8"/>
      <c r="L229" s="8"/>
    </row>
    <row r="230" spans="3:12" x14ac:dyDescent="0.35">
      <c r="C230" s="4"/>
      <c r="D230" s="5"/>
      <c r="E230" s="5"/>
      <c r="F230" s="5"/>
      <c r="G230" s="5"/>
      <c r="I230" s="4"/>
      <c r="J230" s="8"/>
      <c r="K230" s="8"/>
      <c r="L230" s="8"/>
    </row>
    <row r="231" spans="3:12" x14ac:dyDescent="0.35">
      <c r="C231" s="4"/>
      <c r="D231" s="5"/>
      <c r="E231" s="5"/>
      <c r="F231" s="5"/>
      <c r="G231" s="5"/>
      <c r="I231" s="4"/>
      <c r="J231" s="8"/>
      <c r="K231" s="8"/>
      <c r="L231" s="8"/>
    </row>
    <row r="232" spans="3:12" x14ac:dyDescent="0.35">
      <c r="C232" s="4"/>
      <c r="D232" s="5"/>
      <c r="E232" s="5"/>
      <c r="F232" s="5"/>
      <c r="G232" s="5"/>
      <c r="I232" s="4"/>
      <c r="J232" s="8"/>
      <c r="K232" s="8"/>
      <c r="L232" s="8"/>
    </row>
    <row r="233" spans="3:12" x14ac:dyDescent="0.35">
      <c r="C233" s="4"/>
      <c r="D233" s="5"/>
      <c r="E233" s="5"/>
      <c r="F233" s="5"/>
      <c r="G233" s="5"/>
      <c r="I233" s="4"/>
      <c r="J233" s="8"/>
      <c r="K233" s="8"/>
      <c r="L233" s="8"/>
    </row>
    <row r="234" spans="3:12" x14ac:dyDescent="0.35">
      <c r="C234" s="4"/>
      <c r="D234" s="5"/>
      <c r="E234" s="5"/>
      <c r="F234" s="5"/>
      <c r="G234" s="5"/>
      <c r="I234" s="4"/>
      <c r="J234" s="8"/>
      <c r="K234" s="8"/>
      <c r="L234" s="8"/>
    </row>
    <row r="235" spans="3:12" x14ac:dyDescent="0.35">
      <c r="C235" s="4"/>
      <c r="D235" s="5"/>
      <c r="E235" s="5"/>
      <c r="F235" s="5"/>
      <c r="G235" s="5"/>
      <c r="I235" s="4"/>
      <c r="J235" s="8"/>
      <c r="K235" s="8"/>
      <c r="L235" s="8"/>
    </row>
    <row r="236" spans="3:12" x14ac:dyDescent="0.35">
      <c r="C236" s="4"/>
      <c r="D236" s="5"/>
      <c r="E236" s="5"/>
      <c r="F236" s="5"/>
      <c r="G236" s="5"/>
      <c r="I236" s="4"/>
      <c r="J236" s="8"/>
      <c r="K236" s="8"/>
      <c r="L236" s="8"/>
    </row>
    <row r="237" spans="3:12" x14ac:dyDescent="0.35">
      <c r="C237" s="4"/>
      <c r="D237" s="5"/>
      <c r="E237" s="5"/>
      <c r="F237" s="5"/>
      <c r="G237" s="5"/>
      <c r="I237" s="4"/>
      <c r="J237" s="8"/>
      <c r="K237" s="8"/>
      <c r="L237" s="8"/>
    </row>
    <row r="238" spans="3:12" x14ac:dyDescent="0.35">
      <c r="C238" s="4"/>
      <c r="D238" s="5"/>
      <c r="E238" s="5"/>
      <c r="F238" s="5"/>
      <c r="G238" s="5"/>
      <c r="I238" s="4"/>
      <c r="J238" s="8"/>
      <c r="K238" s="8"/>
      <c r="L238" s="8"/>
    </row>
    <row r="239" spans="3:12" x14ac:dyDescent="0.35">
      <c r="C239" s="4"/>
      <c r="D239" s="5"/>
      <c r="E239" s="5"/>
      <c r="F239" s="5"/>
      <c r="G239" s="5"/>
      <c r="I239" s="4"/>
      <c r="J239" s="8"/>
      <c r="K239" s="8"/>
      <c r="L239" s="8"/>
    </row>
    <row r="240" spans="3:12" x14ac:dyDescent="0.35">
      <c r="C240" s="4"/>
      <c r="D240" s="5"/>
      <c r="E240" s="5"/>
      <c r="F240" s="5"/>
      <c r="G240" s="5"/>
      <c r="I240" s="4"/>
      <c r="J240" s="8"/>
      <c r="K240" s="8"/>
      <c r="L240" s="8"/>
    </row>
    <row r="241" spans="3:12" x14ac:dyDescent="0.35">
      <c r="C241" s="4"/>
      <c r="D241" s="5"/>
      <c r="E241" s="5"/>
      <c r="F241" s="5"/>
      <c r="G241" s="5"/>
      <c r="I241" s="4"/>
      <c r="J241" s="8"/>
      <c r="K241" s="8"/>
      <c r="L241" s="8"/>
    </row>
    <row r="242" spans="3:12" x14ac:dyDescent="0.35">
      <c r="C242" s="4"/>
      <c r="D242" s="5"/>
      <c r="E242" s="5"/>
      <c r="F242" s="5"/>
      <c r="G242" s="5"/>
      <c r="I242" s="4"/>
      <c r="J242" s="8"/>
      <c r="K242" s="8"/>
      <c r="L242" s="8"/>
    </row>
    <row r="243" spans="3:12" x14ac:dyDescent="0.35">
      <c r="C243" s="4"/>
      <c r="D243" s="5"/>
      <c r="E243" s="5"/>
      <c r="F243" s="5"/>
      <c r="G243" s="5"/>
      <c r="I243" s="4"/>
      <c r="J243" s="8"/>
      <c r="K243" s="8"/>
      <c r="L243" s="8"/>
    </row>
    <row r="244" spans="3:12" x14ac:dyDescent="0.35">
      <c r="C244" s="4"/>
      <c r="D244" s="5"/>
      <c r="E244" s="5"/>
      <c r="F244" s="5"/>
      <c r="G244" s="5"/>
      <c r="I244" s="4"/>
      <c r="J244" s="8"/>
      <c r="K244" s="8"/>
      <c r="L244" s="8"/>
    </row>
    <row r="245" spans="3:12" x14ac:dyDescent="0.35">
      <c r="C245" s="4"/>
      <c r="D245" s="5"/>
      <c r="E245" s="5"/>
      <c r="F245" s="5"/>
      <c r="G245" s="5"/>
      <c r="I245" s="4"/>
      <c r="J245" s="8"/>
      <c r="K245" s="8"/>
      <c r="L245" s="8"/>
    </row>
    <row r="246" spans="3:12" x14ac:dyDescent="0.35">
      <c r="C246" s="4"/>
      <c r="D246" s="5"/>
      <c r="E246" s="5"/>
      <c r="F246" s="5"/>
      <c r="G246" s="5"/>
      <c r="I246" s="4"/>
      <c r="J246" s="8"/>
      <c r="K246" s="8"/>
      <c r="L246" s="8"/>
    </row>
    <row r="247" spans="3:12" x14ac:dyDescent="0.35">
      <c r="C247" s="4"/>
      <c r="D247" s="5"/>
      <c r="E247" s="5"/>
      <c r="F247" s="5"/>
      <c r="G247" s="5"/>
      <c r="I247" s="4"/>
      <c r="J247" s="8"/>
      <c r="K247" s="8"/>
      <c r="L247" s="8"/>
    </row>
    <row r="248" spans="3:12" x14ac:dyDescent="0.35">
      <c r="C248" s="4"/>
      <c r="D248" s="5"/>
      <c r="E248" s="5"/>
      <c r="F248" s="5"/>
      <c r="G248" s="5"/>
      <c r="I248" s="4"/>
      <c r="J248" s="8"/>
      <c r="K248" s="8"/>
      <c r="L248" s="8"/>
    </row>
    <row r="249" spans="3:12" x14ac:dyDescent="0.35">
      <c r="C249" s="4"/>
      <c r="D249" s="5"/>
      <c r="E249" s="5"/>
      <c r="F249" s="5"/>
      <c r="G249" s="5"/>
      <c r="I249" s="4"/>
      <c r="J249" s="8"/>
      <c r="K249" s="8"/>
      <c r="L249" s="8"/>
    </row>
    <row r="250" spans="3:12" x14ac:dyDescent="0.35">
      <c r="C250" s="4"/>
      <c r="D250" s="5"/>
      <c r="E250" s="5"/>
      <c r="F250" s="5"/>
      <c r="G250" s="5"/>
      <c r="I250" s="4"/>
      <c r="J250" s="8"/>
      <c r="K250" s="8"/>
      <c r="L250" s="8"/>
    </row>
    <row r="251" spans="3:12" x14ac:dyDescent="0.35">
      <c r="C251" s="4"/>
      <c r="D251" s="5"/>
      <c r="E251" s="5"/>
      <c r="F251" s="5"/>
      <c r="G251" s="5"/>
      <c r="I251" s="4"/>
      <c r="J251" s="8"/>
      <c r="K251" s="8"/>
      <c r="L251" s="8"/>
    </row>
    <row r="252" spans="3:12" x14ac:dyDescent="0.35">
      <c r="C252" s="4"/>
      <c r="D252" s="5"/>
      <c r="E252" s="5"/>
      <c r="F252" s="5"/>
      <c r="G252" s="5"/>
      <c r="I252" s="4"/>
      <c r="J252" s="8"/>
      <c r="K252" s="8"/>
      <c r="L252" s="8"/>
    </row>
    <row r="253" spans="3:12" x14ac:dyDescent="0.35">
      <c r="C253" s="4"/>
      <c r="D253" s="5"/>
      <c r="E253" s="5"/>
      <c r="F253" s="5"/>
      <c r="G253" s="5"/>
      <c r="I253" s="4"/>
      <c r="J253" s="8"/>
      <c r="K253" s="8"/>
      <c r="L253" s="8"/>
    </row>
    <row r="254" spans="3:12" x14ac:dyDescent="0.35">
      <c r="C254" s="4"/>
      <c r="D254" s="5"/>
      <c r="E254" s="5"/>
      <c r="F254" s="5"/>
      <c r="G254" s="5"/>
      <c r="I254" s="4"/>
      <c r="J254" s="8"/>
      <c r="K254" s="8"/>
      <c r="L254" s="8"/>
    </row>
    <row r="255" spans="3:12" x14ac:dyDescent="0.35">
      <c r="C255" s="4"/>
      <c r="D255" s="5"/>
      <c r="E255" s="5"/>
      <c r="F255" s="5"/>
      <c r="G255" s="5"/>
      <c r="I255" s="4"/>
      <c r="J255" s="8"/>
      <c r="K255" s="8"/>
      <c r="L255" s="8"/>
    </row>
    <row r="256" spans="3:12" x14ac:dyDescent="0.35">
      <c r="C256" s="4"/>
      <c r="D256" s="5"/>
      <c r="E256" s="5"/>
      <c r="F256" s="5"/>
      <c r="G256" s="5"/>
      <c r="I256" s="4"/>
      <c r="J256" s="8"/>
      <c r="K256" s="8"/>
      <c r="L256" s="8"/>
    </row>
    <row r="257" spans="3:12" x14ac:dyDescent="0.35">
      <c r="C257" s="4"/>
      <c r="D257" s="5"/>
      <c r="E257" s="5"/>
      <c r="F257" s="5"/>
      <c r="G257" s="5"/>
      <c r="I257" s="4"/>
      <c r="J257" s="8"/>
      <c r="K257" s="8"/>
      <c r="L257" s="8"/>
    </row>
    <row r="258" spans="3:12" x14ac:dyDescent="0.35">
      <c r="C258" s="4"/>
      <c r="D258" s="5"/>
      <c r="E258" s="5"/>
      <c r="F258" s="5"/>
      <c r="G258" s="5"/>
      <c r="I258" s="4"/>
      <c r="J258" s="8"/>
      <c r="K258" s="8"/>
      <c r="L258" s="8"/>
    </row>
    <row r="259" spans="3:12" x14ac:dyDescent="0.35">
      <c r="C259" s="4"/>
      <c r="D259" s="5"/>
      <c r="E259" s="5"/>
      <c r="F259" s="5"/>
      <c r="G259" s="5"/>
      <c r="I259" s="4"/>
      <c r="J259" s="8"/>
      <c r="K259" s="8"/>
      <c r="L259" s="8"/>
    </row>
    <row r="260" spans="3:12" x14ac:dyDescent="0.35">
      <c r="C260" s="4"/>
      <c r="D260" s="5"/>
      <c r="E260" s="5"/>
      <c r="F260" s="5"/>
      <c r="G260" s="5"/>
      <c r="I260" s="4"/>
      <c r="J260" s="8"/>
      <c r="K260" s="8"/>
      <c r="L260" s="8"/>
    </row>
    <row r="261" spans="3:12" x14ac:dyDescent="0.35">
      <c r="C261" s="4"/>
      <c r="D261" s="5"/>
      <c r="E261" s="5"/>
      <c r="F261" s="5"/>
      <c r="G261" s="5"/>
      <c r="I261" s="4"/>
      <c r="J261" s="8"/>
      <c r="K261" s="8"/>
      <c r="L261" s="8"/>
    </row>
    <row r="262" spans="3:12" x14ac:dyDescent="0.35">
      <c r="C262" s="4"/>
      <c r="D262" s="5"/>
      <c r="E262" s="5"/>
      <c r="F262" s="5"/>
      <c r="G262" s="5"/>
      <c r="I262" s="4"/>
      <c r="J262" s="8"/>
      <c r="K262" s="8"/>
      <c r="L262" s="8"/>
    </row>
    <row r="263" spans="3:12" x14ac:dyDescent="0.35">
      <c r="C263" s="4"/>
      <c r="D263" s="5"/>
      <c r="E263" s="5"/>
      <c r="F263" s="5"/>
      <c r="G263" s="5"/>
      <c r="I263" s="4"/>
      <c r="J263" s="8"/>
      <c r="K263" s="8"/>
      <c r="L263" s="8"/>
    </row>
    <row r="264" spans="3:12" x14ac:dyDescent="0.35">
      <c r="C264" s="4"/>
      <c r="D264" s="5"/>
      <c r="E264" s="5"/>
      <c r="F264" s="5"/>
      <c r="G264" s="5"/>
      <c r="I264" s="4"/>
      <c r="J264" s="8"/>
      <c r="K264" s="8"/>
      <c r="L264" s="8"/>
    </row>
    <row r="265" spans="3:12" x14ac:dyDescent="0.35">
      <c r="C265" s="4"/>
      <c r="D265" s="5"/>
      <c r="E265" s="5"/>
      <c r="F265" s="5"/>
      <c r="G265" s="5"/>
      <c r="I265" s="4"/>
      <c r="J265" s="8"/>
      <c r="K265" s="8"/>
      <c r="L265" s="8"/>
    </row>
    <row r="266" spans="3:12" x14ac:dyDescent="0.35">
      <c r="C266" s="4"/>
      <c r="D266" s="5"/>
      <c r="E266" s="5"/>
      <c r="F266" s="5"/>
      <c r="G266" s="5"/>
      <c r="I266" s="4"/>
      <c r="J266" s="8"/>
      <c r="K266" s="8"/>
      <c r="L266" s="8"/>
    </row>
    <row r="267" spans="3:12" x14ac:dyDescent="0.35">
      <c r="C267" s="4"/>
      <c r="D267" s="5"/>
      <c r="E267" s="5"/>
      <c r="F267" s="5"/>
      <c r="G267" s="5"/>
      <c r="I267" s="4"/>
      <c r="J267" s="8"/>
      <c r="K267" s="8"/>
      <c r="L267" s="8"/>
    </row>
    <row r="268" spans="3:12" x14ac:dyDescent="0.35">
      <c r="C268" s="4"/>
      <c r="D268" s="5"/>
      <c r="E268" s="5"/>
      <c r="F268" s="5"/>
      <c r="G268" s="5"/>
      <c r="I268" s="4"/>
      <c r="J268" s="8"/>
      <c r="K268" s="8"/>
      <c r="L268" s="8"/>
    </row>
    <row r="269" spans="3:12" x14ac:dyDescent="0.35">
      <c r="C269" s="4"/>
      <c r="D269" s="5"/>
      <c r="E269" s="5"/>
      <c r="F269" s="5"/>
      <c r="G269" s="5"/>
      <c r="I269" s="4"/>
      <c r="J269" s="8"/>
      <c r="K269" s="8"/>
      <c r="L269" s="8"/>
    </row>
    <row r="270" spans="3:12" x14ac:dyDescent="0.35">
      <c r="C270" s="4"/>
      <c r="D270" s="5"/>
      <c r="E270" s="5"/>
      <c r="F270" s="5"/>
      <c r="G270" s="5"/>
      <c r="I270" s="4"/>
      <c r="J270" s="8"/>
      <c r="K270" s="8"/>
      <c r="L270" s="8"/>
    </row>
    <row r="271" spans="3:12" x14ac:dyDescent="0.35">
      <c r="C271" s="4"/>
      <c r="D271" s="5"/>
      <c r="E271" s="5"/>
      <c r="F271" s="5"/>
      <c r="G271" s="5"/>
      <c r="I271" s="4"/>
      <c r="J271" s="8"/>
      <c r="K271" s="8"/>
      <c r="L271" s="8"/>
    </row>
    <row r="272" spans="3:12" x14ac:dyDescent="0.35">
      <c r="C272" s="4"/>
      <c r="D272" s="5"/>
      <c r="E272" s="5"/>
      <c r="F272" s="5"/>
      <c r="G272" s="5"/>
      <c r="I272" s="4"/>
      <c r="J272" s="8"/>
      <c r="K272" s="8"/>
      <c r="L272" s="8"/>
    </row>
    <row r="273" spans="3:12" x14ac:dyDescent="0.35">
      <c r="C273" s="4"/>
      <c r="D273" s="5"/>
      <c r="E273" s="5"/>
      <c r="F273" s="5"/>
      <c r="G273" s="5"/>
      <c r="I273" s="4"/>
      <c r="J273" s="8"/>
      <c r="K273" s="8"/>
      <c r="L273" s="8"/>
    </row>
    <row r="274" spans="3:12" x14ac:dyDescent="0.35">
      <c r="C274" s="4"/>
      <c r="D274" s="5"/>
      <c r="E274" s="5"/>
      <c r="F274" s="5"/>
      <c r="G274" s="5"/>
      <c r="I274" s="4"/>
      <c r="J274" s="8"/>
      <c r="K274" s="8"/>
      <c r="L274" s="8"/>
    </row>
    <row r="275" spans="3:12" x14ac:dyDescent="0.35">
      <c r="C275" s="4"/>
      <c r="D275" s="5"/>
      <c r="E275" s="5"/>
      <c r="F275" s="5"/>
      <c r="G275" s="5"/>
      <c r="I275" s="4"/>
      <c r="J275" s="8"/>
      <c r="K275" s="8"/>
      <c r="L275" s="8"/>
    </row>
    <row r="276" spans="3:12" x14ac:dyDescent="0.35">
      <c r="C276" s="4"/>
      <c r="D276" s="5"/>
      <c r="E276" s="5"/>
      <c r="F276" s="5"/>
      <c r="G276" s="5"/>
      <c r="I276" s="4"/>
      <c r="J276" s="8"/>
      <c r="K276" s="8"/>
      <c r="L276" s="8"/>
    </row>
    <row r="277" spans="3:12" x14ac:dyDescent="0.35">
      <c r="C277" s="4"/>
      <c r="D277" s="5"/>
      <c r="E277" s="5"/>
      <c r="F277" s="5"/>
      <c r="G277" s="5"/>
      <c r="I277" s="4"/>
      <c r="J277" s="8"/>
      <c r="K277" s="8"/>
      <c r="L277" s="8"/>
    </row>
    <row r="278" spans="3:12" x14ac:dyDescent="0.35">
      <c r="C278" s="4"/>
      <c r="D278" s="5"/>
      <c r="E278" s="5"/>
      <c r="F278" s="5"/>
      <c r="G278" s="5"/>
      <c r="I278" s="4"/>
      <c r="J278" s="8"/>
      <c r="K278" s="8"/>
      <c r="L278" s="8"/>
    </row>
    <row r="279" spans="3:12" x14ac:dyDescent="0.35">
      <c r="C279" s="4"/>
      <c r="D279" s="5"/>
      <c r="E279" s="5"/>
      <c r="F279" s="5"/>
      <c r="G279" s="5"/>
      <c r="I279" s="4"/>
      <c r="J279" s="8"/>
      <c r="K279" s="8"/>
      <c r="L279" s="8"/>
    </row>
    <row r="280" spans="3:12" x14ac:dyDescent="0.35">
      <c r="C280" s="4"/>
      <c r="D280" s="5"/>
      <c r="E280" s="5"/>
      <c r="F280" s="5"/>
      <c r="G280" s="5"/>
      <c r="I280" s="4"/>
      <c r="J280" s="8"/>
      <c r="K280" s="8"/>
      <c r="L280" s="8"/>
    </row>
    <row r="281" spans="3:12" x14ac:dyDescent="0.35">
      <c r="C281" s="4"/>
      <c r="D281" s="5"/>
      <c r="E281" s="5"/>
      <c r="F281" s="5"/>
      <c r="G281" s="5"/>
      <c r="I281" s="4"/>
      <c r="J281" s="8"/>
      <c r="K281" s="8"/>
      <c r="L281" s="8"/>
    </row>
    <row r="282" spans="3:12" x14ac:dyDescent="0.35">
      <c r="C282" s="4"/>
      <c r="D282" s="5"/>
      <c r="E282" s="5"/>
      <c r="F282" s="5"/>
      <c r="G282" s="5"/>
      <c r="I282" s="4"/>
      <c r="J282" s="8"/>
      <c r="K282" s="8"/>
      <c r="L282" s="8"/>
    </row>
    <row r="283" spans="3:12" x14ac:dyDescent="0.35">
      <c r="C283" s="4"/>
      <c r="D283" s="5"/>
      <c r="E283" s="5"/>
      <c r="F283" s="5"/>
      <c r="G283" s="5"/>
      <c r="I283" s="4"/>
      <c r="J283" s="8"/>
      <c r="K283" s="8"/>
      <c r="L283" s="8"/>
    </row>
    <row r="284" spans="3:12" x14ac:dyDescent="0.35">
      <c r="C284" s="4"/>
      <c r="D284" s="5"/>
      <c r="E284" s="5"/>
      <c r="F284" s="5"/>
      <c r="G284" s="5"/>
      <c r="I284" s="4"/>
      <c r="J284" s="8"/>
      <c r="K284" s="8"/>
      <c r="L284" s="8"/>
    </row>
    <row r="285" spans="3:12" x14ac:dyDescent="0.35">
      <c r="C285" s="4"/>
      <c r="D285" s="5"/>
      <c r="E285" s="5"/>
      <c r="F285" s="5"/>
      <c r="G285" s="5"/>
      <c r="I285" s="4"/>
      <c r="J285" s="8"/>
      <c r="K285" s="8"/>
      <c r="L285" s="8"/>
    </row>
    <row r="286" spans="3:12" x14ac:dyDescent="0.35">
      <c r="C286" s="4"/>
      <c r="D286" s="5"/>
      <c r="E286" s="5"/>
      <c r="F286" s="5"/>
      <c r="G286" s="5"/>
      <c r="I286" s="4"/>
      <c r="J286" s="8"/>
      <c r="K286" s="8"/>
      <c r="L286" s="8"/>
    </row>
    <row r="287" spans="3:12" x14ac:dyDescent="0.35">
      <c r="C287" s="4"/>
      <c r="D287" s="5"/>
      <c r="E287" s="5"/>
      <c r="F287" s="5"/>
      <c r="G287" s="5"/>
      <c r="I287" s="4"/>
      <c r="J287" s="8"/>
      <c r="K287" s="8"/>
      <c r="L287" s="8"/>
    </row>
    <row r="288" spans="3:12" x14ac:dyDescent="0.35">
      <c r="C288" s="4"/>
      <c r="D288" s="5"/>
      <c r="E288" s="5"/>
      <c r="F288" s="5"/>
      <c r="G288" s="5"/>
      <c r="I288" s="4"/>
      <c r="J288" s="8"/>
      <c r="K288" s="8"/>
      <c r="L288" s="8"/>
    </row>
    <row r="289" spans="3:12" x14ac:dyDescent="0.35">
      <c r="C289" s="4"/>
      <c r="D289" s="5"/>
      <c r="E289" s="5"/>
      <c r="F289" s="5"/>
      <c r="G289" s="5"/>
      <c r="I289" s="4"/>
      <c r="J289" s="8"/>
      <c r="K289" s="8"/>
      <c r="L289" s="8"/>
    </row>
    <row r="290" spans="3:12" x14ac:dyDescent="0.35">
      <c r="C290" s="4"/>
      <c r="D290" s="5"/>
      <c r="E290" s="5"/>
      <c r="F290" s="5"/>
      <c r="G290" s="5"/>
      <c r="I290" s="4"/>
      <c r="J290" s="8"/>
      <c r="K290" s="8"/>
      <c r="L290" s="8"/>
    </row>
    <row r="291" spans="3:12" x14ac:dyDescent="0.35">
      <c r="C291" s="4"/>
      <c r="D291" s="5"/>
      <c r="E291" s="5"/>
      <c r="F291" s="5"/>
      <c r="G291" s="5"/>
      <c r="I291" s="4"/>
      <c r="J291" s="8"/>
      <c r="K291" s="8"/>
      <c r="L291" s="8"/>
    </row>
    <row r="292" spans="3:12" x14ac:dyDescent="0.35">
      <c r="C292" s="4"/>
      <c r="D292" s="5"/>
      <c r="E292" s="5"/>
      <c r="F292" s="5"/>
      <c r="G292" s="5"/>
      <c r="I292" s="4"/>
      <c r="J292" s="8"/>
      <c r="K292" s="8"/>
      <c r="L292" s="8"/>
    </row>
    <row r="293" spans="3:12" x14ac:dyDescent="0.35">
      <c r="C293" s="4"/>
      <c r="D293" s="5"/>
      <c r="E293" s="5"/>
      <c r="F293" s="5"/>
      <c r="G293" s="5"/>
      <c r="I293" s="4"/>
      <c r="J293" s="8"/>
      <c r="K293" s="8"/>
      <c r="L293" s="8"/>
    </row>
    <row r="294" spans="3:12" x14ac:dyDescent="0.35">
      <c r="C294" s="4"/>
      <c r="D294" s="5"/>
      <c r="E294" s="5"/>
      <c r="F294" s="5"/>
      <c r="G294" s="5"/>
      <c r="I294" s="4"/>
      <c r="J294" s="8"/>
      <c r="K294" s="8"/>
      <c r="L294" s="8"/>
    </row>
    <row r="295" spans="3:12" x14ac:dyDescent="0.35">
      <c r="C295" s="4"/>
      <c r="D295" s="5"/>
      <c r="E295" s="5"/>
      <c r="F295" s="5"/>
      <c r="G295" s="5"/>
      <c r="I295" s="4"/>
      <c r="J295" s="8"/>
      <c r="K295" s="8"/>
      <c r="L295" s="8"/>
    </row>
    <row r="296" spans="3:12" x14ac:dyDescent="0.35">
      <c r="C296" s="4"/>
      <c r="D296" s="5"/>
      <c r="E296" s="5"/>
      <c r="F296" s="5"/>
      <c r="G296" s="5"/>
      <c r="I296" s="4"/>
      <c r="J296" s="8"/>
      <c r="K296" s="8"/>
      <c r="L296" s="8"/>
    </row>
    <row r="297" spans="3:12" x14ac:dyDescent="0.35">
      <c r="C297" s="4"/>
      <c r="D297" s="5"/>
      <c r="E297" s="5"/>
      <c r="F297" s="5"/>
      <c r="G297" s="5"/>
      <c r="I297" s="4"/>
      <c r="J297" s="8"/>
      <c r="K297" s="8"/>
      <c r="L297" s="8"/>
    </row>
    <row r="298" spans="3:12" x14ac:dyDescent="0.35">
      <c r="C298" s="4"/>
      <c r="D298" s="5"/>
      <c r="E298" s="5"/>
      <c r="F298" s="5"/>
      <c r="G298" s="5"/>
      <c r="I298" s="4"/>
      <c r="J298" s="8"/>
      <c r="K298" s="8"/>
      <c r="L298" s="8"/>
    </row>
    <row r="299" spans="3:12" x14ac:dyDescent="0.35">
      <c r="C299" s="4"/>
      <c r="D299" s="5"/>
      <c r="E299" s="5"/>
      <c r="F299" s="5"/>
      <c r="G299" s="5"/>
      <c r="I299" s="4"/>
      <c r="J299" s="8"/>
      <c r="K299" s="8"/>
      <c r="L299" s="8"/>
    </row>
    <row r="300" spans="3:12" x14ac:dyDescent="0.35">
      <c r="C300" s="4"/>
      <c r="D300" s="5"/>
      <c r="E300" s="5"/>
      <c r="F300" s="5"/>
      <c r="G300" s="5"/>
      <c r="I300" s="4"/>
      <c r="J300" s="8"/>
      <c r="K300" s="8"/>
      <c r="L300" s="8"/>
    </row>
    <row r="301" spans="3:12" x14ac:dyDescent="0.35">
      <c r="C301" s="4"/>
      <c r="D301" s="5"/>
      <c r="E301" s="5"/>
      <c r="F301" s="5"/>
      <c r="G301" s="5"/>
      <c r="I301" s="4"/>
      <c r="J301" s="8"/>
      <c r="K301" s="8"/>
      <c r="L301" s="8"/>
    </row>
    <row r="302" spans="3:12" x14ac:dyDescent="0.35">
      <c r="C302" s="4"/>
      <c r="D302" s="5"/>
      <c r="E302" s="5"/>
      <c r="F302" s="5"/>
      <c r="G302" s="5"/>
      <c r="I302" s="4"/>
      <c r="J302" s="8"/>
      <c r="K302" s="8"/>
      <c r="L302" s="8"/>
    </row>
    <row r="303" spans="3:12" x14ac:dyDescent="0.35">
      <c r="C303" s="4"/>
      <c r="D303" s="5"/>
      <c r="E303" s="5"/>
      <c r="F303" s="5"/>
      <c r="G303" s="5"/>
      <c r="I303" s="4"/>
      <c r="J303" s="8"/>
      <c r="K303" s="8"/>
      <c r="L303" s="8"/>
    </row>
    <row r="304" spans="3:12" x14ac:dyDescent="0.35">
      <c r="C304" s="4"/>
      <c r="D304" s="5"/>
      <c r="E304" s="5"/>
      <c r="F304" s="5"/>
      <c r="G304" s="5"/>
      <c r="I304" s="4"/>
      <c r="J304" s="8"/>
      <c r="K304" s="8"/>
      <c r="L304" s="8"/>
    </row>
    <row r="305" spans="3:12" x14ac:dyDescent="0.35">
      <c r="C305" s="4"/>
      <c r="D305" s="5"/>
      <c r="E305" s="5"/>
      <c r="F305" s="5"/>
      <c r="G305" s="5"/>
      <c r="I305" s="4"/>
      <c r="J305" s="8"/>
      <c r="K305" s="8"/>
      <c r="L305" s="8"/>
    </row>
    <row r="306" spans="3:12" x14ac:dyDescent="0.35">
      <c r="C306" s="4"/>
      <c r="D306" s="5"/>
      <c r="E306" s="5"/>
      <c r="F306" s="5"/>
      <c r="G306" s="5"/>
      <c r="I306" s="4"/>
      <c r="J306" s="8"/>
      <c r="K306" s="8"/>
      <c r="L306" s="8"/>
    </row>
    <row r="307" spans="3:12" x14ac:dyDescent="0.35">
      <c r="C307" s="4"/>
      <c r="D307" s="5"/>
      <c r="E307" s="5"/>
      <c r="F307" s="5"/>
      <c r="G307" s="5"/>
      <c r="I307" s="4"/>
      <c r="J307" s="8"/>
      <c r="K307" s="8"/>
      <c r="L307" s="8"/>
    </row>
    <row r="308" spans="3:12" x14ac:dyDescent="0.35">
      <c r="C308" s="4"/>
      <c r="D308" s="5"/>
      <c r="E308" s="5"/>
      <c r="F308" s="5"/>
      <c r="G308" s="5"/>
      <c r="I308" s="4"/>
      <c r="J308" s="8"/>
      <c r="K308" s="8"/>
      <c r="L308" s="8"/>
    </row>
    <row r="309" spans="3:12" x14ac:dyDescent="0.35">
      <c r="C309" s="4"/>
      <c r="D309" s="5"/>
      <c r="E309" s="5"/>
      <c r="F309" s="5"/>
      <c r="G309" s="5"/>
      <c r="I309" s="4"/>
      <c r="J309" s="8"/>
      <c r="K309" s="8"/>
      <c r="L309" s="8"/>
    </row>
    <row r="310" spans="3:12" x14ac:dyDescent="0.35">
      <c r="C310" s="4"/>
      <c r="D310" s="5"/>
      <c r="E310" s="5"/>
      <c r="F310" s="5"/>
      <c r="G310" s="5"/>
      <c r="I310" s="4"/>
      <c r="J310" s="8"/>
      <c r="K310" s="8"/>
      <c r="L310" s="8"/>
    </row>
    <row r="311" spans="3:12" x14ac:dyDescent="0.35">
      <c r="C311" s="4"/>
      <c r="D311" s="5"/>
      <c r="E311" s="5"/>
      <c r="F311" s="5"/>
      <c r="G311" s="5"/>
      <c r="I311" s="4"/>
      <c r="J311" s="8"/>
      <c r="K311" s="8"/>
      <c r="L311" s="8"/>
    </row>
    <row r="312" spans="3:12" x14ac:dyDescent="0.35">
      <c r="C312" s="4"/>
      <c r="D312" s="5"/>
      <c r="E312" s="5"/>
      <c r="F312" s="5"/>
      <c r="G312" s="5"/>
      <c r="I312" s="4"/>
      <c r="J312" s="8"/>
      <c r="K312" s="8"/>
      <c r="L312" s="8"/>
    </row>
    <row r="313" spans="3:12" x14ac:dyDescent="0.35">
      <c r="C313" s="4"/>
      <c r="D313" s="5"/>
      <c r="E313" s="5"/>
      <c r="F313" s="5"/>
      <c r="G313" s="5"/>
      <c r="I313" s="4"/>
      <c r="J313" s="8"/>
      <c r="K313" s="8"/>
      <c r="L313" s="8"/>
    </row>
    <row r="314" spans="3:12" x14ac:dyDescent="0.35">
      <c r="C314" s="4"/>
      <c r="D314" s="5"/>
      <c r="E314" s="5"/>
      <c r="F314" s="5"/>
      <c r="G314" s="5"/>
      <c r="I314" s="4"/>
      <c r="J314" s="8"/>
      <c r="K314" s="8"/>
      <c r="L314" s="8"/>
    </row>
    <row r="315" spans="3:12" x14ac:dyDescent="0.35">
      <c r="C315" s="4"/>
      <c r="D315" s="5"/>
      <c r="E315" s="5"/>
      <c r="F315" s="5"/>
      <c r="G315" s="5"/>
      <c r="I315" s="4"/>
      <c r="J315" s="8"/>
      <c r="K315" s="8"/>
      <c r="L315" s="8"/>
    </row>
    <row r="316" spans="3:12" x14ac:dyDescent="0.35">
      <c r="C316" s="4"/>
      <c r="D316" s="5"/>
      <c r="E316" s="5"/>
      <c r="F316" s="5"/>
      <c r="G316" s="5"/>
      <c r="I316" s="4"/>
      <c r="J316" s="8"/>
      <c r="K316" s="8"/>
      <c r="L316" s="8"/>
    </row>
    <row r="317" spans="3:12" x14ac:dyDescent="0.35">
      <c r="C317" s="4"/>
      <c r="D317" s="5"/>
      <c r="E317" s="5"/>
      <c r="F317" s="5"/>
      <c r="G317" s="5"/>
      <c r="I317" s="4"/>
      <c r="J317" s="8"/>
      <c r="K317" s="8"/>
      <c r="L317" s="8"/>
    </row>
    <row r="318" spans="3:12" x14ac:dyDescent="0.35">
      <c r="C318" s="4"/>
      <c r="D318" s="5"/>
      <c r="E318" s="5"/>
      <c r="F318" s="5"/>
      <c r="G318" s="5"/>
      <c r="I318" s="4"/>
      <c r="J318" s="8"/>
      <c r="K318" s="8"/>
      <c r="L318" s="8"/>
    </row>
    <row r="319" spans="3:12" x14ac:dyDescent="0.35">
      <c r="C319" s="4"/>
      <c r="D319" s="5"/>
      <c r="E319" s="5"/>
      <c r="F319" s="5"/>
      <c r="G319" s="5"/>
      <c r="I319" s="4"/>
      <c r="J319" s="8"/>
      <c r="K319" s="8"/>
      <c r="L319" s="8"/>
    </row>
    <row r="320" spans="3:12" x14ac:dyDescent="0.35">
      <c r="C320" s="4"/>
      <c r="D320" s="5"/>
      <c r="E320" s="5"/>
      <c r="F320" s="5"/>
      <c r="G320" s="5"/>
      <c r="I320" s="4"/>
      <c r="J320" s="8"/>
      <c r="K320" s="8"/>
      <c r="L320" s="8"/>
    </row>
    <row r="321" spans="3:12" x14ac:dyDescent="0.35">
      <c r="C321" s="4"/>
      <c r="D321" s="5"/>
      <c r="E321" s="5"/>
      <c r="F321" s="5"/>
      <c r="G321" s="5"/>
      <c r="I321" s="4"/>
      <c r="J321" s="8"/>
      <c r="K321" s="8"/>
      <c r="L321" s="8"/>
    </row>
    <row r="322" spans="3:12" x14ac:dyDescent="0.35">
      <c r="C322" s="4"/>
      <c r="D322" s="5"/>
      <c r="E322" s="5"/>
      <c r="F322" s="5"/>
      <c r="G322" s="5"/>
      <c r="I322" s="4"/>
      <c r="J322" s="8"/>
      <c r="K322" s="8"/>
      <c r="L322" s="8"/>
    </row>
    <row r="323" spans="3:12" x14ac:dyDescent="0.35">
      <c r="C323" s="4"/>
      <c r="D323" s="5"/>
      <c r="E323" s="5"/>
      <c r="F323" s="5"/>
      <c r="G323" s="5"/>
      <c r="I323" s="4"/>
      <c r="J323" s="8"/>
      <c r="K323" s="8"/>
      <c r="L323" s="8"/>
    </row>
    <row r="324" spans="3:12" x14ac:dyDescent="0.35">
      <c r="C324" s="4"/>
      <c r="D324" s="5"/>
      <c r="E324" s="5"/>
      <c r="F324" s="5"/>
      <c r="G324" s="5"/>
      <c r="I324" s="4"/>
      <c r="J324" s="8"/>
      <c r="K324" s="8"/>
      <c r="L324" s="8"/>
    </row>
    <row r="325" spans="3:12" x14ac:dyDescent="0.35">
      <c r="C325" s="4"/>
      <c r="D325" s="5"/>
      <c r="E325" s="5"/>
      <c r="F325" s="5"/>
      <c r="G325" s="5"/>
      <c r="I325" s="4"/>
      <c r="J325" s="8"/>
      <c r="K325" s="8"/>
      <c r="L325" s="8"/>
    </row>
    <row r="326" spans="3:12" x14ac:dyDescent="0.35">
      <c r="C326" s="4"/>
      <c r="D326" s="5"/>
      <c r="E326" s="5"/>
      <c r="F326" s="5"/>
      <c r="G326" s="5"/>
      <c r="I326" s="4"/>
      <c r="J326" s="8"/>
      <c r="K326" s="8"/>
      <c r="L326" s="8"/>
    </row>
    <row r="327" spans="3:12" x14ac:dyDescent="0.35">
      <c r="C327" s="4"/>
      <c r="D327" s="5"/>
      <c r="E327" s="5"/>
      <c r="F327" s="5"/>
      <c r="G327" s="5"/>
      <c r="I327" s="4"/>
      <c r="J327" s="8"/>
      <c r="K327" s="8"/>
      <c r="L327" s="8"/>
    </row>
    <row r="328" spans="3:12" x14ac:dyDescent="0.35">
      <c r="C328" s="4"/>
      <c r="D328" s="5"/>
      <c r="E328" s="5"/>
      <c r="F328" s="5"/>
      <c r="G328" s="5"/>
      <c r="I328" s="4"/>
      <c r="J328" s="8"/>
      <c r="K328" s="8"/>
      <c r="L328" s="8"/>
    </row>
    <row r="329" spans="3:12" x14ac:dyDescent="0.35">
      <c r="C329" s="4"/>
      <c r="D329" s="5"/>
      <c r="E329" s="5"/>
      <c r="F329" s="5"/>
      <c r="G329" s="5"/>
      <c r="I329" s="4"/>
      <c r="J329" s="8"/>
      <c r="K329" s="8"/>
      <c r="L329" s="8"/>
    </row>
    <row r="330" spans="3:12" x14ac:dyDescent="0.35">
      <c r="C330" s="4"/>
      <c r="D330" s="5"/>
      <c r="E330" s="5"/>
      <c r="F330" s="5"/>
      <c r="G330" s="5"/>
      <c r="I330" s="4"/>
      <c r="J330" s="8"/>
      <c r="K330" s="8"/>
      <c r="L330" s="8"/>
    </row>
    <row r="331" spans="3:12" x14ac:dyDescent="0.35">
      <c r="C331" s="4"/>
      <c r="D331" s="5"/>
      <c r="E331" s="5"/>
      <c r="F331" s="5"/>
      <c r="G331" s="5"/>
      <c r="I331" s="4"/>
      <c r="J331" s="8"/>
      <c r="K331" s="8"/>
      <c r="L331" s="8"/>
    </row>
    <row r="332" spans="3:12" x14ac:dyDescent="0.35">
      <c r="C332" s="4"/>
      <c r="D332" s="5"/>
      <c r="E332" s="5"/>
      <c r="F332" s="5"/>
      <c r="G332" s="5"/>
      <c r="I332" s="4"/>
      <c r="J332" s="8"/>
      <c r="K332" s="8"/>
      <c r="L332" s="8"/>
    </row>
    <row r="333" spans="3:12" x14ac:dyDescent="0.35">
      <c r="C333" s="4"/>
      <c r="D333" s="5"/>
      <c r="E333" s="5"/>
      <c r="F333" s="5"/>
      <c r="G333" s="5"/>
      <c r="I333" s="4"/>
      <c r="J333" s="8"/>
      <c r="K333" s="8"/>
      <c r="L333" s="8"/>
    </row>
    <row r="334" spans="3:12" x14ac:dyDescent="0.35">
      <c r="C334" s="4"/>
      <c r="D334" s="5"/>
      <c r="E334" s="5"/>
      <c r="F334" s="5"/>
      <c r="G334" s="5"/>
      <c r="I334" s="4"/>
      <c r="J334" s="8"/>
      <c r="K334" s="8"/>
      <c r="L334" s="8"/>
    </row>
    <row r="335" spans="3:12" x14ac:dyDescent="0.35">
      <c r="C335" s="4"/>
      <c r="D335" s="5"/>
      <c r="E335" s="5"/>
      <c r="F335" s="5"/>
      <c r="G335" s="5"/>
      <c r="I335" s="4"/>
      <c r="J335" s="8"/>
      <c r="K335" s="8"/>
      <c r="L335" s="8"/>
    </row>
    <row r="336" spans="3:12" x14ac:dyDescent="0.35">
      <c r="C336" s="4"/>
      <c r="D336" s="5"/>
      <c r="E336" s="5"/>
      <c r="F336" s="5"/>
      <c r="G336" s="5"/>
      <c r="I336" s="4"/>
      <c r="J336" s="8"/>
      <c r="K336" s="8"/>
      <c r="L336" s="8"/>
    </row>
    <row r="337" spans="3:12" x14ac:dyDescent="0.35">
      <c r="C337" s="4"/>
      <c r="D337" s="5"/>
      <c r="E337" s="5"/>
      <c r="F337" s="5"/>
      <c r="G337" s="5"/>
      <c r="I337" s="4"/>
      <c r="J337" s="8"/>
      <c r="K337" s="8"/>
      <c r="L337" s="8"/>
    </row>
    <row r="338" spans="3:12" x14ac:dyDescent="0.35">
      <c r="C338" s="4"/>
      <c r="D338" s="5"/>
      <c r="E338" s="5"/>
      <c r="F338" s="5"/>
      <c r="G338" s="5"/>
      <c r="I338" s="4"/>
      <c r="J338" s="8"/>
      <c r="K338" s="8"/>
      <c r="L338" s="8"/>
    </row>
    <row r="339" spans="3:12" x14ac:dyDescent="0.35">
      <c r="C339" s="4"/>
      <c r="D339" s="5"/>
      <c r="E339" s="5"/>
      <c r="F339" s="5"/>
      <c r="G339" s="5"/>
      <c r="I339" s="4"/>
      <c r="J339" s="8"/>
      <c r="K339" s="8"/>
      <c r="L339" s="8"/>
    </row>
    <row r="340" spans="3:12" x14ac:dyDescent="0.35">
      <c r="C340" s="4"/>
      <c r="D340" s="5"/>
      <c r="E340" s="5"/>
      <c r="F340" s="5"/>
      <c r="G340" s="5"/>
      <c r="I340" s="4"/>
      <c r="J340" s="8"/>
      <c r="K340" s="8"/>
      <c r="L340" s="8"/>
    </row>
    <row r="341" spans="3:12" x14ac:dyDescent="0.35">
      <c r="C341" s="4"/>
      <c r="D341" s="5"/>
      <c r="E341" s="5"/>
      <c r="F341" s="5"/>
      <c r="G341" s="5"/>
      <c r="I341" s="4"/>
      <c r="J341" s="8"/>
      <c r="K341" s="8"/>
      <c r="L341" s="8"/>
    </row>
    <row r="342" spans="3:12" x14ac:dyDescent="0.35">
      <c r="C342" s="4"/>
      <c r="D342" s="5"/>
      <c r="E342" s="5"/>
      <c r="F342" s="5"/>
      <c r="G342" s="5"/>
      <c r="I342" s="4"/>
      <c r="J342" s="8"/>
      <c r="K342" s="8"/>
      <c r="L342" s="8"/>
    </row>
    <row r="343" spans="3:12" x14ac:dyDescent="0.35">
      <c r="C343" s="4"/>
      <c r="D343" s="5"/>
      <c r="E343" s="5"/>
      <c r="F343" s="5"/>
      <c r="G343" s="5"/>
      <c r="I343" s="4"/>
      <c r="J343" s="8"/>
      <c r="K343" s="8"/>
      <c r="L343" s="8"/>
    </row>
    <row r="344" spans="3:12" x14ac:dyDescent="0.35">
      <c r="C344" s="4"/>
      <c r="D344" s="5"/>
      <c r="E344" s="5"/>
      <c r="F344" s="5"/>
      <c r="G344" s="5"/>
      <c r="I344" s="4"/>
      <c r="J344" s="8"/>
      <c r="K344" s="8"/>
      <c r="L344" s="8"/>
    </row>
    <row r="345" spans="3:12" x14ac:dyDescent="0.35">
      <c r="C345" s="4"/>
      <c r="D345" s="5"/>
      <c r="E345" s="5"/>
      <c r="F345" s="5"/>
      <c r="G345" s="5"/>
      <c r="I345" s="4"/>
      <c r="J345" s="8"/>
      <c r="K345" s="8"/>
      <c r="L345" s="8"/>
    </row>
    <row r="346" spans="3:12" x14ac:dyDescent="0.35">
      <c r="C346" s="4"/>
      <c r="D346" s="5"/>
      <c r="E346" s="5"/>
      <c r="F346" s="5"/>
      <c r="G346" s="5"/>
      <c r="I346" s="4"/>
      <c r="J346" s="8"/>
      <c r="K346" s="8"/>
      <c r="L346" s="8"/>
    </row>
    <row r="347" spans="3:12" x14ac:dyDescent="0.35">
      <c r="C347" s="4"/>
      <c r="D347" s="5"/>
      <c r="E347" s="5"/>
      <c r="F347" s="5"/>
      <c r="G347" s="5"/>
      <c r="I347" s="4"/>
      <c r="J347" s="8"/>
      <c r="K347" s="8"/>
      <c r="L347" s="8"/>
    </row>
    <row r="348" spans="3:12" x14ac:dyDescent="0.35">
      <c r="C348" s="4"/>
      <c r="D348" s="5"/>
      <c r="E348" s="5"/>
      <c r="F348" s="5"/>
      <c r="G348" s="5"/>
      <c r="I348" s="4"/>
      <c r="J348" s="8"/>
      <c r="K348" s="8"/>
      <c r="L348" s="8"/>
    </row>
    <row r="349" spans="3:12" x14ac:dyDescent="0.35">
      <c r="C349" s="4"/>
      <c r="D349" s="5"/>
      <c r="E349" s="5"/>
      <c r="F349" s="5"/>
      <c r="G349" s="5"/>
      <c r="I349" s="4"/>
      <c r="J349" s="8"/>
      <c r="K349" s="8"/>
      <c r="L349" s="8"/>
    </row>
    <row r="350" spans="3:12" x14ac:dyDescent="0.35">
      <c r="C350" s="4"/>
      <c r="D350" s="5"/>
      <c r="E350" s="5"/>
      <c r="F350" s="5"/>
      <c r="G350" s="5"/>
      <c r="I350" s="4"/>
      <c r="J350" s="8"/>
      <c r="K350" s="8"/>
      <c r="L350" s="8"/>
    </row>
    <row r="351" spans="3:12" x14ac:dyDescent="0.35">
      <c r="C351" s="4"/>
      <c r="D351" s="5"/>
      <c r="E351" s="5"/>
      <c r="F351" s="5"/>
      <c r="G351" s="5"/>
      <c r="I351" s="4"/>
      <c r="J351" s="8"/>
      <c r="K351" s="8"/>
      <c r="L351" s="8"/>
    </row>
  </sheetData>
  <mergeCells count="8">
    <mergeCell ref="C6:O11"/>
    <mergeCell ref="C130:C131"/>
    <mergeCell ref="D130:D131"/>
    <mergeCell ref="E130:E131"/>
    <mergeCell ref="F130:F131"/>
    <mergeCell ref="C13:O16"/>
    <mergeCell ref="C125:O128"/>
    <mergeCell ref="C18:O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745E-C7CD-3A42-AC98-B1F97E969282}">
  <dimension ref="A1:K23"/>
  <sheetViews>
    <sheetView workbookViewId="0">
      <selection sqref="A1:L23"/>
    </sheetView>
  </sheetViews>
  <sheetFormatPr defaultColWidth="10.90625" defaultRowHeight="14.5" x14ac:dyDescent="0.35"/>
  <sheetData>
    <row r="1" spans="1:11" x14ac:dyDescent="0.35">
      <c r="A1" s="16" t="s">
        <v>20</v>
      </c>
      <c r="B1" s="4" t="s">
        <v>48</v>
      </c>
      <c r="C1" s="5"/>
      <c r="D1" s="5"/>
      <c r="E1" s="5"/>
      <c r="F1" s="5"/>
      <c r="H1" s="4"/>
      <c r="I1" s="8"/>
      <c r="J1" s="8"/>
      <c r="K1" s="8"/>
    </row>
    <row r="2" spans="1:11" x14ac:dyDescent="0.35">
      <c r="B2" s="41" t="s">
        <v>68</v>
      </c>
      <c r="C2" s="41"/>
      <c r="D2" s="41"/>
      <c r="E2" s="41"/>
      <c r="F2" s="5"/>
      <c r="H2" s="4"/>
      <c r="I2" s="8"/>
      <c r="J2" s="8"/>
      <c r="K2" s="8"/>
    </row>
    <row r="3" spans="1:11" x14ac:dyDescent="0.35">
      <c r="B3" s="41"/>
      <c r="C3" s="41"/>
      <c r="D3" s="41"/>
      <c r="E3" s="41"/>
      <c r="F3" s="5"/>
      <c r="H3" s="4"/>
      <c r="I3" s="8"/>
      <c r="J3" s="8"/>
      <c r="K3" s="8"/>
    </row>
    <row r="4" spans="1:11" x14ac:dyDescent="0.35">
      <c r="B4" s="41"/>
      <c r="C4" s="41"/>
      <c r="D4" s="41"/>
      <c r="E4" s="41"/>
      <c r="F4" s="5"/>
      <c r="H4" s="4"/>
      <c r="I4" s="8"/>
      <c r="J4" s="8"/>
      <c r="K4" s="8"/>
    </row>
    <row r="5" spans="1:11" x14ac:dyDescent="0.35">
      <c r="B5" s="41"/>
      <c r="C5" s="41"/>
      <c r="D5" s="41"/>
      <c r="E5" s="41"/>
      <c r="F5" s="5"/>
      <c r="H5" s="4"/>
      <c r="I5" s="8"/>
      <c r="J5" s="8"/>
      <c r="K5" s="8"/>
    </row>
    <row r="6" spans="1:11" x14ac:dyDescent="0.35">
      <c r="B6" s="4"/>
      <c r="C6" s="5"/>
      <c r="D6" s="5"/>
      <c r="E6" s="5"/>
      <c r="F6" s="5"/>
      <c r="H6" s="4"/>
      <c r="I6" s="8"/>
      <c r="J6" s="8"/>
      <c r="K6" s="8"/>
    </row>
    <row r="7" spans="1:11" x14ac:dyDescent="0.35">
      <c r="A7" s="16" t="s">
        <v>21</v>
      </c>
      <c r="B7" s="4"/>
      <c r="C7" s="5"/>
      <c r="D7" s="5"/>
      <c r="E7" s="5"/>
      <c r="F7" s="5"/>
      <c r="H7" s="4"/>
      <c r="I7" s="8"/>
      <c r="J7" s="8"/>
      <c r="K7" s="8"/>
    </row>
    <row r="8" spans="1:11" x14ac:dyDescent="0.35">
      <c r="A8" s="16" t="s">
        <v>73</v>
      </c>
      <c r="B8" s="4" t="s">
        <v>69</v>
      </c>
      <c r="C8" s="5"/>
      <c r="D8" s="5"/>
      <c r="E8" s="5"/>
      <c r="F8" s="5"/>
      <c r="H8" s="4"/>
      <c r="I8" s="8"/>
      <c r="J8" s="8"/>
      <c r="K8" s="8"/>
    </row>
    <row r="9" spans="1:11" ht="15.5" x14ac:dyDescent="0.35">
      <c r="B9" s="4" t="s">
        <v>70</v>
      </c>
      <c r="C9" s="5"/>
      <c r="D9" s="5"/>
      <c r="E9" s="5"/>
      <c r="F9" s="5"/>
      <c r="H9" s="4"/>
      <c r="I9" s="8"/>
      <c r="J9" s="8"/>
      <c r="K9" s="8"/>
    </row>
    <row r="10" spans="1:11" ht="15.5" x14ac:dyDescent="0.35">
      <c r="B10" s="4" t="s">
        <v>71</v>
      </c>
      <c r="C10" s="5"/>
      <c r="D10" s="5"/>
      <c r="E10" s="5"/>
      <c r="F10" s="5"/>
      <c r="H10" s="4"/>
      <c r="I10" s="8"/>
      <c r="J10" s="8"/>
      <c r="K10" s="8"/>
    </row>
    <row r="11" spans="1:11" ht="15.5" x14ac:dyDescent="0.35">
      <c r="B11" s="4" t="s">
        <v>72</v>
      </c>
      <c r="C11" s="5"/>
      <c r="D11" s="5"/>
      <c r="E11" s="5"/>
      <c r="F11" s="5"/>
      <c r="H11" s="4"/>
      <c r="I11" s="8"/>
      <c r="J11" s="8"/>
      <c r="K11" s="8"/>
    </row>
    <row r="12" spans="1:11" x14ac:dyDescent="0.35">
      <c r="B12" s="4"/>
      <c r="C12" s="5"/>
      <c r="D12" s="5"/>
      <c r="E12" s="5"/>
      <c r="F12" s="5"/>
      <c r="H12" s="4"/>
      <c r="I12" s="8"/>
      <c r="J12" s="8"/>
      <c r="K12" s="8"/>
    </row>
    <row r="13" spans="1:11" x14ac:dyDescent="0.35">
      <c r="A13" s="16" t="s">
        <v>74</v>
      </c>
      <c r="B13" s="4" t="s">
        <v>80</v>
      </c>
      <c r="C13" s="5"/>
      <c r="D13" s="5"/>
      <c r="E13" s="5"/>
      <c r="F13" s="5"/>
      <c r="H13" s="4"/>
      <c r="I13" s="8"/>
      <c r="J13" s="8"/>
      <c r="K13" s="8"/>
    </row>
    <row r="14" spans="1:11" ht="15.5" x14ac:dyDescent="0.35">
      <c r="B14" s="4" t="s">
        <v>75</v>
      </c>
      <c r="C14" s="5"/>
      <c r="D14" s="5"/>
      <c r="E14" s="5"/>
      <c r="F14" s="5"/>
      <c r="H14" s="4"/>
      <c r="I14" s="8"/>
      <c r="J14" s="8"/>
      <c r="K14" s="8"/>
    </row>
    <row r="15" spans="1:11" ht="15.5" x14ac:dyDescent="0.35">
      <c r="B15" s="4" t="s">
        <v>76</v>
      </c>
      <c r="C15" s="5"/>
      <c r="D15" s="5"/>
      <c r="E15" s="5"/>
      <c r="F15" s="5"/>
      <c r="H15" s="4"/>
      <c r="I15" s="8"/>
      <c r="J15" s="8"/>
      <c r="K15" s="8"/>
    </row>
    <row r="16" spans="1:11" ht="15.5" x14ac:dyDescent="0.35">
      <c r="B16" s="4" t="s">
        <v>77</v>
      </c>
      <c r="C16" s="5"/>
      <c r="D16" s="5"/>
      <c r="E16" s="5"/>
      <c r="F16" s="5"/>
      <c r="H16" s="4"/>
      <c r="I16" s="8"/>
      <c r="J16" s="8"/>
      <c r="K16" s="8"/>
    </row>
    <row r="17" spans="1:11" ht="15.5" x14ac:dyDescent="0.35">
      <c r="B17" s="4" t="s">
        <v>78</v>
      </c>
      <c r="C17" s="5"/>
      <c r="D17" s="5"/>
      <c r="E17" s="5"/>
      <c r="F17" s="5"/>
      <c r="H17" s="4"/>
      <c r="I17" s="8"/>
      <c r="J17" s="8"/>
      <c r="K17" s="8"/>
    </row>
    <row r="18" spans="1:11" x14ac:dyDescent="0.35">
      <c r="B18" s="4" t="s">
        <v>79</v>
      </c>
      <c r="C18" s="5"/>
      <c r="D18" s="5"/>
      <c r="E18" s="5"/>
      <c r="F18" s="5"/>
      <c r="H18" s="4"/>
      <c r="I18" s="8"/>
      <c r="J18" s="8"/>
      <c r="K18" s="8"/>
    </row>
    <row r="19" spans="1:11" x14ac:dyDescent="0.35">
      <c r="B19" s="4"/>
      <c r="C19" s="5"/>
      <c r="D19" s="5"/>
      <c r="E19" s="5"/>
      <c r="F19" s="5"/>
      <c r="H19" s="4"/>
      <c r="I19" s="8"/>
      <c r="J19" s="8"/>
      <c r="K19" s="8"/>
    </row>
    <row r="20" spans="1:11" x14ac:dyDescent="0.35">
      <c r="A20" s="16" t="s">
        <v>22</v>
      </c>
      <c r="B20" s="41" t="s">
        <v>81</v>
      </c>
      <c r="C20" s="41"/>
      <c r="D20" s="41"/>
      <c r="E20" s="41"/>
      <c r="F20" s="5"/>
      <c r="H20" s="4"/>
      <c r="I20" s="8"/>
      <c r="J20" s="8"/>
      <c r="K20" s="8"/>
    </row>
    <row r="21" spans="1:11" x14ac:dyDescent="0.35">
      <c r="B21" s="41"/>
      <c r="C21" s="41"/>
      <c r="D21" s="41"/>
      <c r="E21" s="41"/>
      <c r="F21" s="5"/>
      <c r="H21" s="4"/>
      <c r="I21" s="8"/>
      <c r="J21" s="8"/>
      <c r="K21" s="8"/>
    </row>
    <row r="22" spans="1:11" x14ac:dyDescent="0.35">
      <c r="B22" s="41"/>
      <c r="C22" s="41"/>
      <c r="D22" s="41"/>
      <c r="E22" s="41"/>
      <c r="F22" s="5"/>
      <c r="H22" s="4"/>
      <c r="I22" s="8"/>
      <c r="J22" s="8"/>
      <c r="K22" s="8"/>
    </row>
    <row r="23" spans="1:11" x14ac:dyDescent="0.35">
      <c r="B23" s="41"/>
      <c r="C23" s="41"/>
      <c r="D23" s="41"/>
      <c r="E23" s="41"/>
      <c r="F23" s="5"/>
      <c r="H23" s="4"/>
      <c r="I23" s="8"/>
      <c r="J23" s="8"/>
      <c r="K23" s="8"/>
    </row>
  </sheetData>
  <mergeCells count="2">
    <mergeCell ref="B2:E5"/>
    <mergeCell ref="B20:E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Sol</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2025-01-07T13:43:34Z</dcterms:modified>
</cp:coreProperties>
</file>