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rancisco.queiro\Dropbox\Teaching\Entrepreneurial Finance\Lectures 2025\4\"/>
    </mc:Choice>
  </mc:AlternateContent>
  <xr:revisionPtr revIDLastSave="0" documentId="13_ncr:1_{41649477-A2CC-4957-A2F1-A2BC558B2F39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ASP.com financials" sheetId="6" r:id="rId1"/>
    <sheet name="ASP.com example" sheetId="5" r:id="rId2"/>
    <sheet name="Question 2" sheetId="3" r:id="rId3"/>
  </sheets>
  <definedNames>
    <definedName name="InitSh" localSheetId="1">#REF!</definedName>
    <definedName name="InitSh" localSheetId="0">#REF!</definedName>
    <definedName name="InitSh" localSheetId="2">#REF!</definedName>
    <definedName name="InitSh">#REF!</definedName>
    <definedName name="Old_Total_Shares" localSheetId="1">#REF!</definedName>
    <definedName name="Old_Total_Shares" localSheetId="0">#REF!</definedName>
    <definedName name="Old_Total_Shares" localSheetId="2">#REF!</definedName>
    <definedName name="Old_Total_Shares">#REF!</definedName>
    <definedName name="Princ1" localSheetId="1">#REF!</definedName>
    <definedName name="Princ1" localSheetId="0">#REF!</definedName>
    <definedName name="Princ1" localSheetId="2">#REF!</definedName>
    <definedName name="Princ1">#REF!</definedName>
    <definedName name="Princ2" localSheetId="1">#REF!</definedName>
    <definedName name="Princ2" localSheetId="0">#REF!</definedName>
    <definedName name="Princ2" localSheetId="2">#REF!</definedName>
    <definedName name="Princ2">#REF!</definedName>
    <definedName name="_xlnm.Print_Area" localSheetId="2">'Question 2'!$A$1:$H$39</definedName>
    <definedName name="Series_A_Adjusted_Price" localSheetId="1">#REF!</definedName>
    <definedName name="Series_A_Adjusted_Price" localSheetId="0">#REF!</definedName>
    <definedName name="Series_A_Adjusted_Price" localSheetId="2">#REF!</definedName>
    <definedName name="Series_A_Adjusted_Price">#REF!</definedName>
    <definedName name="Series_A_Price" localSheetId="1">#REF!</definedName>
    <definedName name="Series_A_Price" localSheetId="0">#REF!</definedName>
    <definedName name="Series_A_Price" localSheetId="2">#REF!</definedName>
    <definedName name="Series_A_Price">#REF!</definedName>
    <definedName name="Series_B_Amount" localSheetId="1">#REF!</definedName>
    <definedName name="Series_B_Amount" localSheetId="0">#REF!</definedName>
    <definedName name="Series_B_Amount" localSheetId="2">#REF!</definedName>
    <definedName name="Series_B_Amount">#REF!</definedName>
    <definedName name="Series_B_Price" localSheetId="1">#REF!</definedName>
    <definedName name="Series_B_Price" localSheetId="0">#REF!</definedName>
    <definedName name="Series_B_Price" localSheetId="2">#REF!</definedName>
    <definedName name="Series_B_Price">#REF!</definedName>
    <definedName name="Stage1" localSheetId="1">#REF!</definedName>
    <definedName name="Stage1" localSheetId="0">#REF!</definedName>
    <definedName name="Stage1" localSheetId="2">#REF!</definedName>
    <definedName name="Stage1">#REF!</definedName>
    <definedName name="Stage2" localSheetId="1">#REF!</definedName>
    <definedName name="Stage2" localSheetId="0">#REF!</definedName>
    <definedName name="Stage2" localSheetId="2">#REF!</definedName>
    <definedName name="Stage2">#REF!</definedName>
    <definedName name="TermMgtSh" localSheetId="1">#REF!</definedName>
    <definedName name="TermMgtSh" localSheetId="0">#REF!</definedName>
    <definedName name="TermMgtSh" localSheetId="2">#REF!</definedName>
    <definedName name="TermMgtSh">#REF!</definedName>
    <definedName name="TermVal" localSheetId="1">#REF!</definedName>
    <definedName name="TermVal" localSheetId="0">#REF!</definedName>
    <definedName name="TermVal" localSheetId="2">#REF!</definedName>
    <definedName name="TermV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" l="1"/>
  <c r="I66" i="6"/>
  <c r="I65" i="6"/>
  <c r="I64" i="6"/>
  <c r="G9" i="6"/>
  <c r="F23" i="3"/>
  <c r="E23" i="3"/>
  <c r="D23" i="3"/>
  <c r="C23" i="3"/>
  <c r="B23" i="3"/>
  <c r="F22" i="3"/>
  <c r="E22" i="3"/>
  <c r="D22" i="3"/>
  <c r="C22" i="3"/>
  <c r="B22" i="3"/>
  <c r="F4" i="3"/>
  <c r="F21" i="3" s="1"/>
  <c r="B4" i="3"/>
  <c r="B21" i="3" s="1"/>
  <c r="D6" i="3"/>
  <c r="C6" i="3"/>
  <c r="E4" i="3"/>
  <c r="E21" i="3" s="1"/>
  <c r="D4" i="3"/>
  <c r="D21" i="3" s="1"/>
  <c r="C4" i="3"/>
  <c r="C21" i="3" s="1"/>
  <c r="F7" i="3"/>
  <c r="C7" i="3"/>
  <c r="B7" i="3"/>
  <c r="C3" i="3"/>
  <c r="C20" i="3" s="1"/>
  <c r="E7" i="3"/>
  <c r="D7" i="3"/>
  <c r="F6" i="3"/>
  <c r="E6" i="3"/>
  <c r="B6" i="3"/>
  <c r="F5" i="3"/>
  <c r="C5" i="3"/>
  <c r="B5" i="3"/>
  <c r="E3" i="3"/>
  <c r="E20" i="3" s="1"/>
  <c r="D3" i="3"/>
  <c r="D20" i="3" s="1"/>
  <c r="I67" i="6" l="1"/>
  <c r="I68" i="6"/>
  <c r="B3" i="3"/>
  <c r="B20" i="3" s="1"/>
  <c r="F3" i="3"/>
  <c r="F20" i="3" s="1"/>
  <c r="D5" i="3"/>
  <c r="E5" i="3"/>
</calcChain>
</file>

<file path=xl/sharedStrings.xml><?xml version="1.0" encoding="utf-8"?>
<sst xmlns="http://schemas.openxmlformats.org/spreadsheetml/2006/main" count="124" uniqueCount="115">
  <si>
    <t>Profitability</t>
  </si>
  <si>
    <t>Sales</t>
  </si>
  <si>
    <t>EBIAT</t>
  </si>
  <si>
    <t>Year: 2014</t>
  </si>
  <si>
    <t>Company 1</t>
  </si>
  <si>
    <t>Company 2</t>
  </si>
  <si>
    <t>Company 3</t>
  </si>
  <si>
    <t>Company 4</t>
  </si>
  <si>
    <t>Company 5</t>
  </si>
  <si>
    <t>Asset Intensity</t>
  </si>
  <si>
    <t>NOWC/Sales</t>
  </si>
  <si>
    <t>NPPE/Sales</t>
  </si>
  <si>
    <t>Gross margin</t>
  </si>
  <si>
    <t>COGS</t>
  </si>
  <si>
    <t>Net Operating Working Capital</t>
  </si>
  <si>
    <t>Net PP&amp;E</t>
  </si>
  <si>
    <t>Net Operating Other LTA</t>
  </si>
  <si>
    <t>Net Operating Assets (NOA)</t>
  </si>
  <si>
    <t>Funding needed to grow</t>
  </si>
  <si>
    <t>from 1M to 50M in sales</t>
  </si>
  <si>
    <t>EBIAT (50*p)</t>
  </si>
  <si>
    <t>Change in NOA (49*a)</t>
  </si>
  <si>
    <t>Funding need</t>
  </si>
  <si>
    <t>Starting year</t>
  </si>
  <si>
    <t>Sales in year 0</t>
  </si>
  <si>
    <t>Asset intensity in year 0</t>
  </si>
  <si>
    <t>Profitability in year 0</t>
  </si>
  <si>
    <t>Cost of capital</t>
  </si>
  <si>
    <t>Years</t>
  </si>
  <si>
    <t>1-5</t>
  </si>
  <si>
    <t>6-10</t>
  </si>
  <si>
    <t>11+</t>
  </si>
  <si>
    <t>Growth (g)</t>
  </si>
  <si>
    <t>NPV of terminal value</t>
  </si>
  <si>
    <t>Profitability (p)</t>
  </si>
  <si>
    <t>Entreprise Value</t>
  </si>
  <si>
    <t>Asset intensity (a)</t>
  </si>
  <si>
    <t>Funding needed</t>
  </si>
  <si>
    <t>Year</t>
  </si>
  <si>
    <t>g</t>
  </si>
  <si>
    <t>p</t>
  </si>
  <si>
    <t>a</t>
  </si>
  <si>
    <t>NOA</t>
  </si>
  <si>
    <t>FCF</t>
  </si>
  <si>
    <t>Cum. FCF</t>
  </si>
  <si>
    <t>EV</t>
  </si>
  <si>
    <t>EV/EBIAT</t>
  </si>
  <si>
    <t>EV/Sales</t>
  </si>
  <si>
    <t>Three-stage DCF model: ASP.com</t>
  </si>
  <si>
    <r>
      <t xml:space="preserve">Exhibit 1: </t>
    </r>
    <r>
      <rPr>
        <sz val="13"/>
        <color indexed="8"/>
        <rFont val="Verdana"/>
        <family val="2"/>
      </rPr>
      <t xml:space="preserve"> ASP.com Financial Statements</t>
    </r>
  </si>
  <si>
    <t>Consolidated Financial Statements</t>
  </si>
  <si>
    <t>2015 (Projected)</t>
  </si>
  <si>
    <t>Income Statement</t>
  </si>
  <si>
    <t>(In thousands)</t>
  </si>
  <si>
    <t>Revenue:</t>
  </si>
  <si>
    <t>Software, hosting and support</t>
  </si>
  <si>
    <t>Professional services</t>
  </si>
  <si>
    <t>growth</t>
  </si>
  <si>
    <t>Total revenue</t>
  </si>
  <si>
    <t>Cost of revenue:</t>
  </si>
  <si>
    <t>Total cost of revenue</t>
  </si>
  <si>
    <t>Gross profit</t>
  </si>
  <si>
    <t>Operating expenses:</t>
  </si>
  <si>
    <t>Sales and marketing</t>
  </si>
  <si>
    <t>Research and development</t>
  </si>
  <si>
    <t>General and administrative</t>
  </si>
  <si>
    <t>Total operating expenses</t>
  </si>
  <si>
    <t>profitability</t>
  </si>
  <si>
    <t>Income (loss) from operations</t>
  </si>
  <si>
    <t>Interest and other income (expense), net</t>
  </si>
  <si>
    <t>Income (loss) before income taxes</t>
  </si>
  <si>
    <t>Provision for income taxes</t>
  </si>
  <si>
    <t>Net income (loss)</t>
  </si>
  <si>
    <t>Balance Sheet*</t>
  </si>
  <si>
    <t>Assets</t>
  </si>
  <si>
    <t>Current assets:</t>
  </si>
  <si>
    <t>Cash and cash equivalents</t>
  </si>
  <si>
    <t>Accounts receivable</t>
  </si>
  <si>
    <t>Prepaid expenses</t>
  </si>
  <si>
    <t>Total current assets</t>
  </si>
  <si>
    <t>Property and equipment, net</t>
  </si>
  <si>
    <t>Term receivables, non-current</t>
  </si>
  <si>
    <t>Intangible assets, net</t>
  </si>
  <si>
    <t>Other assets</t>
  </si>
  <si>
    <t>Total Assets</t>
  </si>
  <si>
    <t>Liabilities, Redeemable Convertible Preferred Stock and Stockholders' Deficit</t>
  </si>
  <si>
    <t>Current liabilities:</t>
  </si>
  <si>
    <t>Accounts payable</t>
  </si>
  <si>
    <t>Commissions and bonuses payable</t>
  </si>
  <si>
    <t>Other accrued liabilities</t>
  </si>
  <si>
    <t>Line of credit</t>
  </si>
  <si>
    <t>Current portion of long-term debt</t>
  </si>
  <si>
    <t>Current portion of deferred revenue</t>
  </si>
  <si>
    <t>Total current liabilities</t>
  </si>
  <si>
    <t>Long-term debt, less current portion</t>
  </si>
  <si>
    <t>Deferred revenue, net of current portion</t>
  </si>
  <si>
    <t>Total liabilities</t>
  </si>
  <si>
    <t>Asset intensity</t>
  </si>
  <si>
    <t>Redeemable convertible preferred stock:</t>
  </si>
  <si>
    <t>NOWC</t>
  </si>
  <si>
    <t>Series A</t>
  </si>
  <si>
    <t>NPPE</t>
  </si>
  <si>
    <t>Series B (including warrants)</t>
  </si>
  <si>
    <t>NOOLTA</t>
  </si>
  <si>
    <t>Total stockholders' deficit</t>
  </si>
  <si>
    <t>Total Liabilities, Redeemable Convertible</t>
  </si>
  <si>
    <t>Preferred Stock and Stockholders' Deficit</t>
  </si>
  <si>
    <t>Estimated Market Data</t>
  </si>
  <si>
    <t>Unlevered Beta</t>
  </si>
  <si>
    <t>Debt Beta</t>
  </si>
  <si>
    <t>Risk Free Rate</t>
  </si>
  <si>
    <t>Market Risk Premium</t>
  </si>
  <si>
    <t>Corporate Tax Rate</t>
  </si>
  <si>
    <t>* ASP.com's business model allows customers to pay on a pay-as-you-go basis and on a pre-paid basis, in some cases extending beyond the current year</t>
  </si>
  <si>
    <t>Sources: IS &amp; BS taken from SEC Filings, Estimated Market Data are casewriter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</si>
</sst>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_(* #,##0_);_(* \(#,##0\);_(* &quot;-&quot;??_);_(@_)"/>
    <numFmt numFmtId="168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3"/>
      <color indexed="8"/>
      <name val="Verdana"/>
      <family val="2"/>
    </font>
    <font>
      <sz val="13"/>
      <color indexed="8"/>
      <name val="Verdana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0" xfId="0" applyNumberFormat="1"/>
    <xf numFmtId="3" fontId="0" fillId="0" borderId="6" xfId="0" applyNumberFormat="1" applyBorder="1"/>
    <xf numFmtId="3" fontId="0" fillId="0" borderId="7" xfId="0" applyNumberFormat="1" applyBorder="1"/>
    <xf numFmtId="3" fontId="0" fillId="0" borderId="1" xfId="0" applyNumberFormat="1" applyBorder="1"/>
    <xf numFmtId="3" fontId="0" fillId="0" borderId="8" xfId="0" applyNumberFormat="1" applyBorder="1"/>
    <xf numFmtId="165" fontId="0" fillId="0" borderId="0" xfId="0" applyNumberFormat="1"/>
    <xf numFmtId="0" fontId="3" fillId="0" borderId="0" xfId="1" applyFont="1"/>
    <xf numFmtId="0" fontId="1" fillId="0" borderId="0" xfId="1"/>
    <xf numFmtId="0" fontId="5" fillId="2" borderId="9" xfId="1" applyFont="1" applyFill="1" applyBorder="1"/>
    <xf numFmtId="0" fontId="5" fillId="0" borderId="0" xfId="1" applyFont="1"/>
    <xf numFmtId="37" fontId="5" fillId="2" borderId="10" xfId="1" applyNumberFormat="1" applyFont="1" applyFill="1" applyBorder="1"/>
    <xf numFmtId="164" fontId="5" fillId="2" borderId="11" xfId="1" applyNumberFormat="1" applyFont="1" applyFill="1" applyBorder="1"/>
    <xf numFmtId="164" fontId="5" fillId="2" borderId="12" xfId="1" applyNumberFormat="1" applyFont="1" applyFill="1" applyBorder="1"/>
    <xf numFmtId="164" fontId="1" fillId="0" borderId="0" xfId="1" applyNumberFormat="1"/>
    <xf numFmtId="16" fontId="3" fillId="0" borderId="0" xfId="1" quotePrefix="1" applyNumberFormat="1" applyFont="1" applyAlignment="1">
      <alignment horizontal="right"/>
    </xf>
    <xf numFmtId="0" fontId="3" fillId="0" borderId="0" xfId="1" quotePrefix="1" applyFont="1" applyAlignment="1">
      <alignment horizontal="right"/>
    </xf>
    <xf numFmtId="164" fontId="5" fillId="2" borderId="2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5" fontId="1" fillId="0" borderId="0" xfId="1" applyNumberFormat="1"/>
    <xf numFmtId="164" fontId="5" fillId="2" borderId="5" xfId="1" applyNumberFormat="1" applyFont="1" applyFill="1" applyBorder="1"/>
    <xf numFmtId="164" fontId="5" fillId="2" borderId="0" xfId="1" applyNumberFormat="1" applyFont="1" applyFill="1"/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5" fillId="2" borderId="1" xfId="1" applyNumberFormat="1" applyFont="1" applyFill="1" applyBorder="1"/>
    <xf numFmtId="164" fontId="5" fillId="2" borderId="8" xfId="1" applyNumberFormat="1" applyFont="1" applyFill="1" applyBorder="1"/>
    <xf numFmtId="166" fontId="1" fillId="0" borderId="0" xfId="1" applyNumberFormat="1"/>
    <xf numFmtId="9" fontId="5" fillId="0" borderId="0" xfId="1" applyNumberFormat="1" applyFont="1"/>
    <xf numFmtId="0" fontId="3" fillId="0" borderId="13" xfId="1" applyFont="1" applyBorder="1"/>
    <xf numFmtId="0" fontId="3" fillId="0" borderId="14" xfId="1" applyFont="1" applyBorder="1"/>
    <xf numFmtId="165" fontId="1" fillId="0" borderId="15" xfId="1" applyNumberFormat="1" applyBorder="1"/>
    <xf numFmtId="165" fontId="1" fillId="0" borderId="14" xfId="1" applyNumberFormat="1" applyBorder="1"/>
    <xf numFmtId="165" fontId="1" fillId="0" borderId="16" xfId="1" applyNumberFormat="1" applyBorder="1"/>
    <xf numFmtId="0" fontId="3" fillId="0" borderId="5" xfId="1" applyFont="1" applyBorder="1"/>
    <xf numFmtId="9" fontId="1" fillId="0" borderId="11" xfId="1" applyNumberFormat="1" applyBorder="1"/>
    <xf numFmtId="9" fontId="1" fillId="0" borderId="5" xfId="1" applyNumberFormat="1" applyBorder="1"/>
    <xf numFmtId="9" fontId="1" fillId="0" borderId="0" xfId="1" applyNumberFormat="1"/>
    <xf numFmtId="9" fontId="1" fillId="0" borderId="6" xfId="1" applyNumberFormat="1" applyBorder="1"/>
    <xf numFmtId="165" fontId="1" fillId="0" borderId="11" xfId="1" applyNumberFormat="1" applyBorder="1"/>
    <xf numFmtId="165" fontId="1" fillId="0" borderId="5" xfId="1" applyNumberFormat="1" applyBorder="1"/>
    <xf numFmtId="165" fontId="1" fillId="0" borderId="6" xfId="1" applyNumberFormat="1" applyBorder="1"/>
    <xf numFmtId="0" fontId="3" fillId="0" borderId="17" xfId="1" applyFont="1" applyBorder="1"/>
    <xf numFmtId="165" fontId="1" fillId="0" borderId="18" xfId="1" applyNumberFormat="1" applyBorder="1"/>
    <xf numFmtId="165" fontId="1" fillId="0" borderId="17" xfId="1" applyNumberFormat="1" applyBorder="1"/>
    <xf numFmtId="165" fontId="1" fillId="0" borderId="13" xfId="1" applyNumberFormat="1" applyBorder="1"/>
    <xf numFmtId="165" fontId="1" fillId="0" borderId="19" xfId="1" applyNumberFormat="1" applyBorder="1"/>
    <xf numFmtId="3" fontId="1" fillId="0" borderId="0" xfId="1" applyNumberFormat="1"/>
    <xf numFmtId="2" fontId="1" fillId="0" borderId="0" xfId="3" applyNumberFormat="1" applyFont="1" applyFill="1" applyAlignment="1"/>
    <xf numFmtId="0" fontId="6" fillId="0" borderId="0" xfId="1" applyFont="1"/>
    <xf numFmtId="0" fontId="1" fillId="0" borderId="0" xfId="5"/>
    <xf numFmtId="167" fontId="1" fillId="0" borderId="0" xfId="3" applyNumberFormat="1" applyFill="1"/>
    <xf numFmtId="0" fontId="8" fillId="0" borderId="0" xfId="5" applyFont="1"/>
    <xf numFmtId="0" fontId="3" fillId="0" borderId="0" xfId="5" applyFont="1"/>
    <xf numFmtId="0" fontId="9" fillId="0" borderId="0" xfId="3" applyNumberFormat="1" applyFont="1" applyFill="1"/>
    <xf numFmtId="0" fontId="9" fillId="0" borderId="0" xfId="3" applyNumberFormat="1" applyFont="1" applyFill="1" applyAlignment="1">
      <alignment wrapText="1"/>
    </xf>
    <xf numFmtId="42" fontId="1" fillId="0" borderId="0" xfId="5" applyNumberFormat="1"/>
    <xf numFmtId="37" fontId="1" fillId="0" borderId="1" xfId="5" applyNumberFormat="1" applyBorder="1"/>
    <xf numFmtId="0" fontId="10" fillId="0" borderId="0" xfId="5" applyFont="1" applyAlignment="1">
      <alignment horizontal="right"/>
    </xf>
    <xf numFmtId="37" fontId="1" fillId="0" borderId="0" xfId="5" applyNumberFormat="1"/>
    <xf numFmtId="164" fontId="10" fillId="0" borderId="0" xfId="5" applyNumberFormat="1" applyFont="1"/>
    <xf numFmtId="0" fontId="10" fillId="0" borderId="0" xfId="5" applyFont="1" applyAlignment="1">
      <alignment horizontal="left"/>
    </xf>
    <xf numFmtId="43" fontId="1" fillId="0" borderId="1" xfId="5" applyNumberFormat="1" applyBorder="1"/>
    <xf numFmtId="168" fontId="1" fillId="0" borderId="0" xfId="4" applyNumberFormat="1" applyFill="1"/>
    <xf numFmtId="167" fontId="3" fillId="0" borderId="0" xfId="3" applyNumberFormat="1" applyFont="1" applyFill="1"/>
    <xf numFmtId="167" fontId="1" fillId="0" borderId="1" xfId="3" applyNumberFormat="1" applyFill="1" applyBorder="1"/>
    <xf numFmtId="167" fontId="1" fillId="0" borderId="13" xfId="3" applyNumberFormat="1" applyFill="1" applyBorder="1"/>
    <xf numFmtId="167" fontId="10" fillId="0" borderId="0" xfId="3" applyNumberFormat="1" applyFont="1" applyFill="1"/>
    <xf numFmtId="0" fontId="10" fillId="0" borderId="0" xfId="5" applyFont="1"/>
    <xf numFmtId="167" fontId="10" fillId="0" borderId="0" xfId="5" applyNumberFormat="1" applyFont="1"/>
    <xf numFmtId="0" fontId="10" fillId="0" borderId="0" xfId="5" quotePrefix="1" applyFont="1"/>
    <xf numFmtId="9" fontId="10" fillId="0" borderId="0" xfId="5" applyNumberFormat="1" applyFont="1"/>
    <xf numFmtId="37" fontId="10" fillId="0" borderId="0" xfId="5" applyNumberFormat="1" applyFont="1"/>
    <xf numFmtId="0" fontId="11" fillId="0" borderId="0" xfId="1" applyFont="1"/>
    <xf numFmtId="167" fontId="1" fillId="0" borderId="0" xfId="3" applyNumberFormat="1" applyFont="1" applyFill="1" applyAlignment="1"/>
    <xf numFmtId="0" fontId="1" fillId="0" borderId="0" xfId="5" applyAlignment="1">
      <alignment horizontal="center"/>
    </xf>
    <xf numFmtId="0" fontId="1" fillId="0" borderId="0" xfId="5" applyAlignment="1">
      <alignment horizontal="left" vertical="top" wrapText="1"/>
    </xf>
    <xf numFmtId="0" fontId="1" fillId="0" borderId="0" xfId="5" applyAlignment="1">
      <alignment horizontal="left" wrapText="1"/>
    </xf>
  </cellXfs>
  <cellStyles count="6">
    <cellStyle name="Comma 2" xfId="3" xr:uid="{00000000-0005-0000-0000-000000000000}"/>
    <cellStyle name="Currency 2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5" xr:uid="{DEA1E127-31B8-44ED-BCA4-F03E7BAC9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Free Cash Flow</a:t>
            </a:r>
          </a:p>
        </c:rich>
      </c:tx>
      <c:layout>
        <c:manualLayout>
          <c:xMode val="edge"/>
          <c:yMode val="edge"/>
          <c:x val="0.43304903546930013"/>
          <c:y val="3.002312854441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83932046738E-2"/>
          <c:y val="0.10392621419219809"/>
          <c:w val="0.90028615268617662"/>
          <c:h val="0.7898392278607054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'ASP.com example'!$C$13:$N$13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'ASP.com example'!$C$21:$N$21</c:f>
              <c:numCache>
                <c:formatCode>#,##0.0</c:formatCode>
                <c:ptCount val="12"/>
                <c:pt idx="0">
                  <c:v>11.394334924999999</c:v>
                </c:pt>
                <c:pt idx="1">
                  <c:v>28.485837312499999</c:v>
                </c:pt>
                <c:pt idx="2">
                  <c:v>54.123090893749996</c:v>
                </c:pt>
                <c:pt idx="3">
                  <c:v>92.578971265625</c:v>
                </c:pt>
                <c:pt idx="4">
                  <c:v>150.26279182343748</c:v>
                </c:pt>
                <c:pt idx="5">
                  <c:v>176.09172883906248</c:v>
                </c:pt>
                <c:pt idx="6">
                  <c:v>204.50355955624997</c:v>
                </c:pt>
                <c:pt idx="7">
                  <c:v>235.75657334515623</c:v>
                </c:pt>
                <c:pt idx="8">
                  <c:v>270.13488851295313</c:v>
                </c:pt>
                <c:pt idx="9">
                  <c:v>307.95103519752968</c:v>
                </c:pt>
                <c:pt idx="10">
                  <c:v>335.27034013809123</c:v>
                </c:pt>
                <c:pt idx="11">
                  <c:v>363.13603117746402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B-460E-BB22-4245ED520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788720"/>
        <c:axId val="1"/>
      </c:lineChart>
      <c:catAx>
        <c:axId val="75578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8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3</xdr:row>
      <xdr:rowOff>9525</xdr:rowOff>
    </xdr:from>
    <xdr:to>
      <xdr:col>21</xdr:col>
      <xdr:colOff>419099</xdr:colOff>
      <xdr:row>26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1F13-E38C-442B-906A-AE0ED695BB31}">
  <sheetPr>
    <pageSetUpPr fitToPage="1"/>
  </sheetPr>
  <dimension ref="A1:I83"/>
  <sheetViews>
    <sheetView showGridLines="0" workbookViewId="0">
      <selection activeCell="G24" sqref="G24"/>
    </sheetView>
  </sheetViews>
  <sheetFormatPr defaultColWidth="8.81640625" defaultRowHeight="10" x14ac:dyDescent="0.2"/>
  <cols>
    <col min="1" max="1" width="4.453125" style="68" customWidth="1"/>
    <col min="2" max="2" width="35.54296875" style="68" bestFit="1" customWidth="1"/>
    <col min="3" max="4" width="10.1796875" style="68" bestFit="1" customWidth="1"/>
    <col min="5" max="5" width="3.1796875" style="68" customWidth="1"/>
    <col min="6" max="6" width="11.453125" style="68" customWidth="1"/>
    <col min="7" max="8" width="10.1796875" style="68" bestFit="1" customWidth="1"/>
    <col min="9" max="16384" width="8.81640625" style="68"/>
  </cols>
  <sheetData>
    <row r="1" spans="1:7" ht="17" x14ac:dyDescent="0.35">
      <c r="A1" s="65" t="s">
        <v>49</v>
      </c>
      <c r="B1" s="66"/>
      <c r="C1" s="67"/>
      <c r="D1" s="67"/>
      <c r="E1" s="67"/>
      <c r="F1" s="67"/>
    </row>
    <row r="2" spans="1:7" ht="17" x14ac:dyDescent="0.35">
      <c r="A2" s="65"/>
      <c r="B2" s="66"/>
      <c r="C2" s="67"/>
      <c r="D2" s="67"/>
      <c r="E2" s="67"/>
      <c r="F2" s="67"/>
    </row>
    <row r="3" spans="1:7" ht="16.5" customHeight="1" x14ac:dyDescent="0.3">
      <c r="A3" s="69" t="s">
        <v>50</v>
      </c>
      <c r="B3" s="66"/>
      <c r="E3" s="67"/>
    </row>
    <row r="4" spans="1:7" ht="26" x14ac:dyDescent="0.3">
      <c r="B4" s="66"/>
      <c r="C4" s="70">
        <v>2013</v>
      </c>
      <c r="D4" s="70">
        <v>2014</v>
      </c>
      <c r="E4" s="67"/>
      <c r="F4" s="71" t="s">
        <v>51</v>
      </c>
    </row>
    <row r="5" spans="1:7" ht="13" x14ac:dyDescent="0.3">
      <c r="A5" s="69" t="s">
        <v>52</v>
      </c>
      <c r="B5" s="66"/>
      <c r="C5" s="91" t="s">
        <v>53</v>
      </c>
      <c r="D5" s="91"/>
      <c r="E5" s="67"/>
    </row>
    <row r="6" spans="1:7" ht="12.5" x14ac:dyDescent="0.25">
      <c r="A6" s="66" t="s">
        <v>54</v>
      </c>
      <c r="B6" s="66"/>
      <c r="E6" s="67"/>
    </row>
    <row r="7" spans="1:7" ht="12.5" x14ac:dyDescent="0.25">
      <c r="A7" s="66"/>
      <c r="B7" s="66" t="s">
        <v>55</v>
      </c>
      <c r="C7" s="72">
        <v>23338</v>
      </c>
      <c r="D7" s="72">
        <v>29300</v>
      </c>
      <c r="E7" s="67"/>
      <c r="F7" s="72">
        <v>48000</v>
      </c>
    </row>
    <row r="8" spans="1:7" ht="14" x14ac:dyDescent="0.3">
      <c r="A8" s="66"/>
      <c r="B8" s="66" t="s">
        <v>56</v>
      </c>
      <c r="C8" s="73">
        <v>3603</v>
      </c>
      <c r="D8" s="73">
        <v>6579</v>
      </c>
      <c r="E8" s="67"/>
      <c r="F8" s="73">
        <v>12000</v>
      </c>
      <c r="G8" s="74" t="s">
        <v>57</v>
      </c>
    </row>
    <row r="9" spans="1:7" ht="14" x14ac:dyDescent="0.3">
      <c r="A9" s="66"/>
      <c r="B9" s="69" t="s">
        <v>58</v>
      </c>
      <c r="C9" s="75">
        <v>26941</v>
      </c>
      <c r="D9" s="75">
        <v>35879</v>
      </c>
      <c r="E9" s="67"/>
      <c r="F9" s="75">
        <v>60000</v>
      </c>
      <c r="G9" s="76">
        <f>F9/D9-1</f>
        <v>0.67228741046294482</v>
      </c>
    </row>
    <row r="10" spans="1:7" ht="12.5" x14ac:dyDescent="0.25">
      <c r="A10" s="66"/>
      <c r="B10" s="66"/>
      <c r="C10" s="75"/>
      <c r="D10" s="75"/>
      <c r="E10" s="67"/>
      <c r="F10" s="75"/>
    </row>
    <row r="11" spans="1:7" ht="12.5" x14ac:dyDescent="0.25">
      <c r="A11" s="66" t="s">
        <v>59</v>
      </c>
      <c r="B11" s="66"/>
      <c r="C11" s="66"/>
      <c r="D11" s="66"/>
      <c r="E11" s="67"/>
      <c r="F11" s="66"/>
    </row>
    <row r="12" spans="1:7" ht="12.5" x14ac:dyDescent="0.25">
      <c r="A12" s="66"/>
      <c r="B12" s="66" t="s">
        <v>55</v>
      </c>
      <c r="C12" s="75">
        <v>4279</v>
      </c>
      <c r="D12" s="75">
        <v>5263</v>
      </c>
      <c r="E12" s="67"/>
      <c r="F12" s="75">
        <v>8400</v>
      </c>
    </row>
    <row r="13" spans="1:7" ht="12.5" x14ac:dyDescent="0.25">
      <c r="A13" s="66"/>
      <c r="B13" s="66" t="s">
        <v>56</v>
      </c>
      <c r="C13" s="73">
        <v>2156</v>
      </c>
      <c r="D13" s="73">
        <v>3740</v>
      </c>
      <c r="E13" s="67"/>
      <c r="F13" s="73">
        <v>5800</v>
      </c>
    </row>
    <row r="14" spans="1:7" ht="13" x14ac:dyDescent="0.3">
      <c r="A14" s="66"/>
      <c r="B14" s="69" t="s">
        <v>60</v>
      </c>
      <c r="C14" s="75">
        <v>6435</v>
      </c>
      <c r="D14" s="75">
        <v>9003</v>
      </c>
      <c r="E14" s="67"/>
      <c r="F14" s="75">
        <v>14280</v>
      </c>
    </row>
    <row r="15" spans="1:7" ht="12.5" x14ac:dyDescent="0.25">
      <c r="A15" s="66"/>
      <c r="B15" s="66"/>
      <c r="C15" s="66"/>
      <c r="D15" s="66"/>
      <c r="E15" s="67"/>
      <c r="F15" s="66"/>
    </row>
    <row r="16" spans="1:7" ht="12.5" x14ac:dyDescent="0.25">
      <c r="A16" s="66" t="s">
        <v>61</v>
      </c>
      <c r="B16" s="66"/>
      <c r="C16" s="75">
        <v>20506</v>
      </c>
      <c r="D16" s="75">
        <v>26876</v>
      </c>
      <c r="E16" s="67"/>
      <c r="F16" s="75">
        <v>45720</v>
      </c>
    </row>
    <row r="17" spans="1:7" ht="12.5" x14ac:dyDescent="0.25">
      <c r="A17" s="66"/>
      <c r="B17" s="66"/>
      <c r="C17" s="75"/>
      <c r="D17" s="75"/>
      <c r="E17" s="67"/>
      <c r="F17" s="75"/>
    </row>
    <row r="18" spans="1:7" ht="12.5" x14ac:dyDescent="0.25">
      <c r="A18" s="66" t="s">
        <v>62</v>
      </c>
      <c r="B18" s="66"/>
      <c r="C18" s="66"/>
      <c r="D18" s="66"/>
      <c r="E18" s="67"/>
      <c r="F18" s="66"/>
    </row>
    <row r="19" spans="1:7" ht="12.5" x14ac:dyDescent="0.25">
      <c r="A19" s="66"/>
      <c r="B19" s="66" t="s">
        <v>63</v>
      </c>
      <c r="C19" s="75">
        <v>15939</v>
      </c>
      <c r="D19" s="75">
        <v>20809</v>
      </c>
      <c r="E19" s="67"/>
      <c r="F19" s="75">
        <v>32000</v>
      </c>
    </row>
    <row r="20" spans="1:7" ht="12.5" x14ac:dyDescent="0.25">
      <c r="A20" s="66"/>
      <c r="B20" s="66" t="s">
        <v>64</v>
      </c>
      <c r="C20" s="75">
        <v>4117</v>
      </c>
      <c r="D20" s="75">
        <v>5915</v>
      </c>
      <c r="E20" s="67"/>
      <c r="F20" s="75">
        <v>6500</v>
      </c>
    </row>
    <row r="21" spans="1:7" ht="12.5" x14ac:dyDescent="0.25">
      <c r="A21" s="66"/>
      <c r="B21" s="66" t="s">
        <v>65</v>
      </c>
      <c r="C21" s="73">
        <v>2842</v>
      </c>
      <c r="D21" s="73">
        <v>3518</v>
      </c>
      <c r="E21" s="67"/>
      <c r="F21" s="73">
        <v>5000</v>
      </c>
    </row>
    <row r="22" spans="1:7" ht="13" x14ac:dyDescent="0.3">
      <c r="A22" s="66"/>
      <c r="B22" s="69" t="s">
        <v>66</v>
      </c>
      <c r="C22" s="75">
        <v>22898</v>
      </c>
      <c r="D22" s="75">
        <v>30242</v>
      </c>
      <c r="E22" s="67"/>
      <c r="F22" s="75">
        <v>43500</v>
      </c>
    </row>
    <row r="23" spans="1:7" ht="14" x14ac:dyDescent="0.3">
      <c r="A23" s="66"/>
      <c r="B23" s="66"/>
      <c r="C23" s="66"/>
      <c r="D23" s="66"/>
      <c r="E23" s="67"/>
      <c r="F23" s="66"/>
      <c r="G23" s="77" t="s">
        <v>67</v>
      </c>
    </row>
    <row r="24" spans="1:7" ht="14" x14ac:dyDescent="0.3">
      <c r="A24" s="66" t="s">
        <v>68</v>
      </c>
      <c r="B24" s="66"/>
      <c r="C24" s="75">
        <v>-2392</v>
      </c>
      <c r="D24" s="75">
        <v>-3366</v>
      </c>
      <c r="E24" s="67"/>
      <c r="F24" s="75">
        <v>2220</v>
      </c>
      <c r="G24" s="76">
        <f>F24*(1-35%)/F9</f>
        <v>2.4049999999999998E-2</v>
      </c>
    </row>
    <row r="25" spans="1:7" ht="14" x14ac:dyDescent="0.3">
      <c r="A25" s="66" t="s">
        <v>69</v>
      </c>
      <c r="B25" s="66"/>
      <c r="C25" s="73">
        <v>-357</v>
      </c>
      <c r="D25" s="73">
        <v>-215</v>
      </c>
      <c r="E25" s="67"/>
      <c r="F25" s="75"/>
      <c r="G25" s="76"/>
    </row>
    <row r="26" spans="1:7" ht="12.5" x14ac:dyDescent="0.25">
      <c r="A26" s="66" t="s">
        <v>70</v>
      </c>
      <c r="B26" s="66"/>
      <c r="C26" s="75">
        <v>-2749</v>
      </c>
      <c r="D26" s="75">
        <v>-3581</v>
      </c>
      <c r="E26" s="67"/>
      <c r="F26" s="75"/>
    </row>
    <row r="27" spans="1:7" ht="12.5" x14ac:dyDescent="0.25">
      <c r="A27" s="66" t="s">
        <v>71</v>
      </c>
      <c r="B27" s="66"/>
      <c r="C27" s="78">
        <v>0</v>
      </c>
      <c r="D27" s="73">
        <v>-539</v>
      </c>
      <c r="E27" s="67"/>
      <c r="F27" s="75"/>
    </row>
    <row r="28" spans="1:7" ht="13" x14ac:dyDescent="0.3">
      <c r="A28" s="66"/>
      <c r="B28" s="69" t="s">
        <v>72</v>
      </c>
      <c r="C28" s="75">
        <v>-2749</v>
      </c>
      <c r="D28" s="75">
        <v>-4120</v>
      </c>
      <c r="E28" s="67"/>
      <c r="F28" s="75"/>
    </row>
    <row r="29" spans="1:7" ht="12.5" x14ac:dyDescent="0.25">
      <c r="A29" s="66"/>
      <c r="B29" s="66"/>
      <c r="C29" s="66"/>
      <c r="D29" s="66"/>
      <c r="E29" s="67"/>
      <c r="F29" s="66"/>
    </row>
    <row r="30" spans="1:7" ht="13" x14ac:dyDescent="0.3">
      <c r="A30" s="69" t="s">
        <v>73</v>
      </c>
      <c r="B30" s="66"/>
      <c r="C30" s="70">
        <v>2013</v>
      </c>
      <c r="D30" s="70">
        <v>2014</v>
      </c>
      <c r="E30" s="67"/>
      <c r="F30" s="70"/>
    </row>
    <row r="31" spans="1:7" ht="13" x14ac:dyDescent="0.3">
      <c r="A31" s="69" t="s">
        <v>74</v>
      </c>
      <c r="B31" s="66"/>
      <c r="C31" s="91" t="s">
        <v>53</v>
      </c>
      <c r="D31" s="91"/>
      <c r="E31" s="67"/>
    </row>
    <row r="32" spans="1:7" ht="12.5" x14ac:dyDescent="0.25">
      <c r="A32" s="66"/>
      <c r="B32" s="66" t="s">
        <v>75</v>
      </c>
      <c r="C32" s="66"/>
      <c r="D32" s="66"/>
      <c r="E32" s="67"/>
      <c r="F32" s="66"/>
    </row>
    <row r="33" spans="1:8" ht="12.5" x14ac:dyDescent="0.25">
      <c r="A33" s="66"/>
      <c r="B33" s="66" t="s">
        <v>76</v>
      </c>
      <c r="C33" s="79">
        <v>8038</v>
      </c>
      <c r="D33" s="79">
        <v>8360</v>
      </c>
      <c r="E33" s="67"/>
    </row>
    <row r="34" spans="1:8" ht="13" x14ac:dyDescent="0.3">
      <c r="A34" s="66"/>
      <c r="B34" s="66" t="s">
        <v>77</v>
      </c>
      <c r="C34" s="67">
        <v>9203</v>
      </c>
      <c r="D34" s="67">
        <v>14439</v>
      </c>
      <c r="E34" s="80"/>
    </row>
    <row r="35" spans="1:8" ht="13" x14ac:dyDescent="0.3">
      <c r="A35" s="66"/>
      <c r="B35" s="66" t="s">
        <v>78</v>
      </c>
      <c r="C35" s="81">
        <v>466</v>
      </c>
      <c r="D35" s="81">
        <v>509</v>
      </c>
      <c r="E35" s="80"/>
      <c r="H35" s="66"/>
    </row>
    <row r="36" spans="1:8" ht="13" x14ac:dyDescent="0.3">
      <c r="A36" s="66"/>
      <c r="B36" s="66" t="s">
        <v>79</v>
      </c>
      <c r="C36" s="67">
        <v>17707</v>
      </c>
      <c r="D36" s="67">
        <v>23308</v>
      </c>
      <c r="E36" s="80"/>
      <c r="F36" s="66"/>
      <c r="H36" s="66"/>
    </row>
    <row r="37" spans="1:8" ht="13" x14ac:dyDescent="0.3">
      <c r="A37" s="66"/>
      <c r="B37" s="66"/>
      <c r="C37" s="67"/>
      <c r="D37" s="67"/>
      <c r="E37" s="80"/>
    </row>
    <row r="38" spans="1:8" ht="13" x14ac:dyDescent="0.3">
      <c r="A38" s="66"/>
      <c r="B38" s="66" t="s">
        <v>80</v>
      </c>
      <c r="C38" s="67">
        <v>3318</v>
      </c>
      <c r="D38" s="67">
        <v>2942</v>
      </c>
      <c r="E38" s="80"/>
    </row>
    <row r="39" spans="1:8" ht="13" x14ac:dyDescent="0.3">
      <c r="A39" s="66"/>
      <c r="B39" s="66"/>
      <c r="C39" s="67"/>
      <c r="D39" s="67"/>
      <c r="E39" s="80"/>
    </row>
    <row r="40" spans="1:8" ht="13" x14ac:dyDescent="0.3">
      <c r="A40" s="66"/>
      <c r="B40" s="66" t="s">
        <v>81</v>
      </c>
      <c r="C40" s="67">
        <v>924</v>
      </c>
      <c r="D40" s="67">
        <v>2278</v>
      </c>
      <c r="E40" s="80"/>
    </row>
    <row r="41" spans="1:8" ht="13" x14ac:dyDescent="0.3">
      <c r="A41" s="66"/>
      <c r="B41" s="66"/>
      <c r="C41" s="67"/>
      <c r="D41" s="67"/>
      <c r="E41" s="80"/>
    </row>
    <row r="42" spans="1:8" ht="13" x14ac:dyDescent="0.3">
      <c r="A42" s="66"/>
      <c r="B42" s="66" t="s">
        <v>82</v>
      </c>
      <c r="C42" s="67">
        <v>713</v>
      </c>
      <c r="D42" s="67">
        <v>623</v>
      </c>
      <c r="E42" s="80"/>
    </row>
    <row r="43" spans="1:8" ht="13" x14ac:dyDescent="0.3">
      <c r="A43" s="66"/>
      <c r="B43" s="66"/>
      <c r="C43" s="67"/>
      <c r="D43" s="67"/>
      <c r="E43" s="80"/>
    </row>
    <row r="44" spans="1:8" ht="13" x14ac:dyDescent="0.3">
      <c r="A44" s="66"/>
      <c r="B44" s="66" t="s">
        <v>83</v>
      </c>
      <c r="C44" s="67">
        <v>440</v>
      </c>
      <c r="D44" s="67">
        <v>235</v>
      </c>
      <c r="E44" s="80"/>
    </row>
    <row r="45" spans="1:8" ht="13" x14ac:dyDescent="0.3">
      <c r="A45" s="66"/>
      <c r="B45" s="66"/>
      <c r="C45" s="67"/>
      <c r="D45" s="67"/>
      <c r="E45" s="80"/>
    </row>
    <row r="46" spans="1:8" ht="13.5" thickBot="1" x14ac:dyDescent="0.35">
      <c r="A46" s="66" t="s">
        <v>84</v>
      </c>
      <c r="B46" s="66"/>
      <c r="C46" s="82">
        <v>23102</v>
      </c>
      <c r="D46" s="82">
        <v>29386</v>
      </c>
      <c r="E46" s="80"/>
    </row>
    <row r="47" spans="1:8" ht="13.5" thickTop="1" x14ac:dyDescent="0.3">
      <c r="A47" s="66"/>
      <c r="B47" s="66"/>
      <c r="C47" s="67"/>
      <c r="D47" s="67"/>
      <c r="E47" s="80"/>
    </row>
    <row r="48" spans="1:8" ht="13" x14ac:dyDescent="0.3">
      <c r="A48" s="69" t="s">
        <v>85</v>
      </c>
      <c r="B48" s="66"/>
      <c r="C48" s="67"/>
      <c r="D48" s="67"/>
      <c r="E48" s="80"/>
    </row>
    <row r="49" spans="1:9" ht="13" x14ac:dyDescent="0.3">
      <c r="A49" s="69"/>
      <c r="B49" s="66"/>
      <c r="C49" s="70">
        <v>2013</v>
      </c>
      <c r="D49" s="70">
        <v>2014</v>
      </c>
      <c r="E49" s="80"/>
    </row>
    <row r="50" spans="1:9" ht="13" x14ac:dyDescent="0.3">
      <c r="A50" s="66" t="s">
        <v>86</v>
      </c>
      <c r="B50" s="66"/>
      <c r="C50" s="91" t="s">
        <v>53</v>
      </c>
      <c r="D50" s="91"/>
      <c r="E50" s="80"/>
    </row>
    <row r="51" spans="1:9" ht="13" x14ac:dyDescent="0.3">
      <c r="A51" s="66"/>
      <c r="B51" s="66" t="s">
        <v>87</v>
      </c>
      <c r="C51" s="79">
        <v>405</v>
      </c>
      <c r="D51" s="79">
        <v>1025</v>
      </c>
      <c r="E51" s="80"/>
    </row>
    <row r="52" spans="1:9" ht="13" x14ac:dyDescent="0.3">
      <c r="A52" s="66"/>
      <c r="B52" s="66" t="s">
        <v>88</v>
      </c>
      <c r="C52" s="67">
        <v>1076</v>
      </c>
      <c r="D52" s="67">
        <v>1636</v>
      </c>
      <c r="E52" s="80"/>
    </row>
    <row r="53" spans="1:9" ht="13" x14ac:dyDescent="0.3">
      <c r="A53" s="66"/>
      <c r="B53" s="66" t="s">
        <v>89</v>
      </c>
      <c r="C53" s="67">
        <v>1634</v>
      </c>
      <c r="D53" s="67">
        <v>2154</v>
      </c>
      <c r="E53" s="80"/>
    </row>
    <row r="54" spans="1:9" ht="13" x14ac:dyDescent="0.3">
      <c r="A54" s="66"/>
      <c r="B54" s="66" t="s">
        <v>90</v>
      </c>
      <c r="C54" s="67">
        <v>2000</v>
      </c>
      <c r="D54" s="67">
        <v>0</v>
      </c>
      <c r="E54" s="80"/>
    </row>
    <row r="55" spans="1:9" ht="13" x14ac:dyDescent="0.3">
      <c r="A55" s="66"/>
      <c r="B55" s="66" t="s">
        <v>91</v>
      </c>
      <c r="C55" s="67">
        <v>1282</v>
      </c>
      <c r="D55" s="67">
        <v>1390</v>
      </c>
      <c r="E55" s="80"/>
    </row>
    <row r="56" spans="1:9" ht="13" x14ac:dyDescent="0.3">
      <c r="A56" s="66"/>
      <c r="B56" s="66" t="s">
        <v>92</v>
      </c>
      <c r="C56" s="81">
        <v>17392</v>
      </c>
      <c r="D56" s="81">
        <v>26127</v>
      </c>
      <c r="E56" s="80"/>
    </row>
    <row r="57" spans="1:9" ht="13" x14ac:dyDescent="0.3">
      <c r="A57" s="66"/>
      <c r="B57" s="66" t="s">
        <v>93</v>
      </c>
      <c r="C57" s="67">
        <v>23789</v>
      </c>
      <c r="D57" s="67">
        <v>32332</v>
      </c>
      <c r="E57" s="80"/>
    </row>
    <row r="58" spans="1:9" ht="13" x14ac:dyDescent="0.3">
      <c r="A58" s="66"/>
      <c r="B58" s="66"/>
      <c r="C58" s="67"/>
      <c r="D58" s="67"/>
      <c r="E58" s="80"/>
    </row>
    <row r="59" spans="1:9" ht="13" x14ac:dyDescent="0.3">
      <c r="A59" s="66"/>
      <c r="B59" s="66" t="s">
        <v>94</v>
      </c>
      <c r="C59" s="67">
        <v>940</v>
      </c>
      <c r="D59" s="67">
        <v>484</v>
      </c>
      <c r="E59" s="80"/>
    </row>
    <row r="60" spans="1:9" ht="13" x14ac:dyDescent="0.3">
      <c r="A60" s="66"/>
      <c r="B60" s="66"/>
      <c r="C60" s="67"/>
      <c r="D60" s="67"/>
      <c r="E60" s="80"/>
    </row>
    <row r="61" spans="1:9" ht="13" x14ac:dyDescent="0.3">
      <c r="A61" s="66"/>
      <c r="B61" s="66" t="s">
        <v>95</v>
      </c>
      <c r="C61" s="81">
        <v>7291</v>
      </c>
      <c r="D61" s="81">
        <v>9426</v>
      </c>
      <c r="E61" s="80"/>
    </row>
    <row r="62" spans="1:9" ht="12.5" x14ac:dyDescent="0.25">
      <c r="A62" s="66"/>
      <c r="B62" s="66" t="s">
        <v>96</v>
      </c>
      <c r="C62" s="67">
        <v>32020</v>
      </c>
      <c r="D62" s="67">
        <v>42242</v>
      </c>
      <c r="E62" s="67"/>
      <c r="F62" s="67"/>
    </row>
    <row r="63" spans="1:9" ht="14" x14ac:dyDescent="0.3">
      <c r="A63" s="66"/>
      <c r="B63" s="66"/>
      <c r="C63" s="67"/>
      <c r="D63" s="67"/>
      <c r="E63" s="67"/>
      <c r="F63" s="83" t="s">
        <v>97</v>
      </c>
      <c r="G63" s="84"/>
      <c r="H63" s="84"/>
      <c r="I63" s="84">
        <v>2014</v>
      </c>
    </row>
    <row r="64" spans="1:9" ht="14" x14ac:dyDescent="0.3">
      <c r="A64" s="66"/>
      <c r="B64" s="66" t="s">
        <v>98</v>
      </c>
      <c r="C64" s="67"/>
      <c r="D64" s="67"/>
      <c r="E64" s="67"/>
      <c r="F64" s="83" t="s">
        <v>99</v>
      </c>
      <c r="G64" s="84"/>
      <c r="H64" s="84"/>
      <c r="I64" s="85">
        <f>D34+D35-D51-D52-D53-D56</f>
        <v>-15994</v>
      </c>
    </row>
    <row r="65" spans="1:9" ht="14" x14ac:dyDescent="0.3">
      <c r="A65" s="66"/>
      <c r="B65" s="66" t="s">
        <v>100</v>
      </c>
      <c r="C65" s="67">
        <v>16139</v>
      </c>
      <c r="D65" s="67">
        <v>16145</v>
      </c>
      <c r="E65" s="67"/>
      <c r="F65" s="83" t="s">
        <v>101</v>
      </c>
      <c r="G65" s="84"/>
      <c r="H65" s="84"/>
      <c r="I65" s="85">
        <f>D38</f>
        <v>2942</v>
      </c>
    </row>
    <row r="66" spans="1:9" ht="14" x14ac:dyDescent="0.3">
      <c r="A66" s="66"/>
      <c r="B66" s="66" t="s">
        <v>102</v>
      </c>
      <c r="C66" s="67">
        <v>16234</v>
      </c>
      <c r="D66" s="67">
        <v>16253</v>
      </c>
      <c r="E66" s="67"/>
      <c r="F66" s="83" t="s">
        <v>103</v>
      </c>
      <c r="G66" s="84"/>
      <c r="H66" s="84"/>
      <c r="I66" s="85">
        <f>D40-D61</f>
        <v>-7148</v>
      </c>
    </row>
    <row r="67" spans="1:9" ht="14" x14ac:dyDescent="0.3">
      <c r="A67" s="66"/>
      <c r="B67" s="66" t="s">
        <v>104</v>
      </c>
      <c r="C67" s="67">
        <v>-41291</v>
      </c>
      <c r="D67" s="67">
        <v>-45254</v>
      </c>
      <c r="E67" s="67"/>
      <c r="F67" s="83" t="s">
        <v>42</v>
      </c>
      <c r="G67" s="84"/>
      <c r="H67" s="84"/>
      <c r="I67" s="85">
        <f>SUM(I64:I66)</f>
        <v>-20200</v>
      </c>
    </row>
    <row r="68" spans="1:9" ht="14" x14ac:dyDescent="0.3">
      <c r="A68" s="66"/>
      <c r="B68" s="66"/>
      <c r="C68" s="67"/>
      <c r="D68" s="67"/>
      <c r="E68" s="67"/>
      <c r="F68" s="83" t="s">
        <v>41</v>
      </c>
      <c r="G68" s="86"/>
      <c r="H68" s="84"/>
      <c r="I68" s="87">
        <f>(I64+I65+I66)/D9</f>
        <v>-0.56300342818919147</v>
      </c>
    </row>
    <row r="69" spans="1:9" ht="14" x14ac:dyDescent="0.3">
      <c r="A69" s="66" t="s">
        <v>105</v>
      </c>
      <c r="B69" s="66"/>
      <c r="C69" s="67"/>
      <c r="D69" s="67"/>
      <c r="E69" s="67"/>
      <c r="F69" s="84"/>
      <c r="G69" s="84"/>
      <c r="H69" s="84"/>
      <c r="I69" s="88"/>
    </row>
    <row r="70" spans="1:9" ht="14.5" thickBot="1" x14ac:dyDescent="0.35">
      <c r="A70" s="66"/>
      <c r="B70" s="66" t="s">
        <v>106</v>
      </c>
      <c r="C70" s="82">
        <v>23102</v>
      </c>
      <c r="D70" s="82">
        <v>29386</v>
      </c>
      <c r="E70" s="67"/>
      <c r="F70" s="83"/>
      <c r="G70" s="84"/>
      <c r="H70" s="84"/>
      <c r="I70" s="76"/>
    </row>
    <row r="71" spans="1:9" ht="14.5" thickTop="1" x14ac:dyDescent="0.3">
      <c r="A71" s="66"/>
      <c r="B71" s="66"/>
      <c r="C71" s="66"/>
      <c r="D71" s="66"/>
      <c r="E71" s="67"/>
      <c r="F71" s="83"/>
      <c r="G71" s="84"/>
      <c r="H71" s="84"/>
      <c r="I71" s="87"/>
    </row>
    <row r="72" spans="1:9" ht="12.5" x14ac:dyDescent="0.25">
      <c r="A72" s="89" t="s">
        <v>107</v>
      </c>
      <c r="B72" s="89"/>
      <c r="C72" s="90"/>
      <c r="D72" s="90"/>
      <c r="E72" s="67"/>
      <c r="F72" s="67"/>
    </row>
    <row r="73" spans="1:9" ht="12.5" x14ac:dyDescent="0.25">
      <c r="A73" s="24" t="s">
        <v>108</v>
      </c>
      <c r="B73" s="24"/>
      <c r="C73" s="24"/>
      <c r="D73" s="64">
        <v>1.4</v>
      </c>
      <c r="E73" s="67"/>
      <c r="F73" s="67"/>
    </row>
    <row r="74" spans="1:9" ht="12.5" x14ac:dyDescent="0.25">
      <c r="A74" s="24" t="s">
        <v>109</v>
      </c>
      <c r="B74" s="24"/>
      <c r="C74" s="24"/>
      <c r="D74" s="64">
        <v>0.2</v>
      </c>
      <c r="E74" s="67"/>
      <c r="F74" s="64"/>
    </row>
    <row r="75" spans="1:9" ht="12.5" x14ac:dyDescent="0.25">
      <c r="A75" s="24" t="s">
        <v>110</v>
      </c>
      <c r="B75" s="24"/>
      <c r="C75" s="24"/>
      <c r="D75" s="30">
        <v>0.03</v>
      </c>
      <c r="E75" s="67"/>
      <c r="F75" s="30"/>
    </row>
    <row r="76" spans="1:9" ht="12.5" x14ac:dyDescent="0.25">
      <c r="A76" s="24" t="s">
        <v>111</v>
      </c>
      <c r="B76" s="24"/>
      <c r="C76" s="24"/>
      <c r="D76" s="30">
        <v>0.05</v>
      </c>
      <c r="E76" s="67"/>
      <c r="F76" s="30"/>
    </row>
    <row r="77" spans="1:9" ht="12.5" x14ac:dyDescent="0.25">
      <c r="A77" s="24" t="s">
        <v>112</v>
      </c>
      <c r="B77" s="24"/>
      <c r="C77" s="24"/>
      <c r="D77" s="30">
        <v>0.35</v>
      </c>
      <c r="E77" s="67"/>
      <c r="F77" s="30"/>
    </row>
    <row r="78" spans="1:9" ht="40.5" customHeight="1" x14ac:dyDescent="0.25">
      <c r="A78" s="92" t="s">
        <v>113</v>
      </c>
      <c r="B78" s="92"/>
      <c r="C78" s="92"/>
      <c r="D78" s="92"/>
      <c r="E78" s="67"/>
    </row>
    <row r="79" spans="1:9" ht="30.65" customHeight="1" x14ac:dyDescent="0.25">
      <c r="A79" s="93" t="s">
        <v>114</v>
      </c>
      <c r="B79" s="93"/>
      <c r="C79" s="93"/>
      <c r="D79" s="93"/>
      <c r="E79" s="67"/>
    </row>
    <row r="80" spans="1:9" ht="30" customHeight="1" x14ac:dyDescent="0.25">
      <c r="E80" s="67"/>
    </row>
    <row r="81" spans="5:5" ht="12.5" x14ac:dyDescent="0.25">
      <c r="E81" s="67"/>
    </row>
    <row r="82" spans="5:5" ht="12.5" x14ac:dyDescent="0.25">
      <c r="E82" s="67"/>
    </row>
    <row r="83" spans="5:5" ht="39.75" customHeight="1" x14ac:dyDescent="0.25">
      <c r="E83" s="67"/>
    </row>
  </sheetData>
  <mergeCells count="5">
    <mergeCell ref="C5:D5"/>
    <mergeCell ref="C31:D31"/>
    <mergeCell ref="C50:D50"/>
    <mergeCell ref="A78:D78"/>
    <mergeCell ref="A79:D79"/>
  </mergeCells>
  <pageMargins left="0.7" right="0.7" top="0.75" bottom="0.75" header="0.3" footer="0.3"/>
  <pageSetup scale="62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tabSelected="1" workbookViewId="0">
      <selection activeCell="C18" sqref="C18"/>
    </sheetView>
  </sheetViews>
  <sheetFormatPr defaultRowHeight="12.5" x14ac:dyDescent="0.25"/>
  <cols>
    <col min="1" max="1" width="11.54296875" style="24" customWidth="1"/>
    <col min="2" max="14" width="7.81640625" style="24" customWidth="1"/>
    <col min="15" max="256" width="8.81640625" style="24"/>
    <col min="257" max="257" width="8.1796875" style="24" customWidth="1"/>
    <col min="258" max="258" width="7.453125" style="24" customWidth="1"/>
    <col min="259" max="262" width="7.54296875" style="24" customWidth="1"/>
    <col min="263" max="264" width="7.453125" style="24" customWidth="1"/>
    <col min="265" max="512" width="8.81640625" style="24"/>
    <col min="513" max="513" width="8.1796875" style="24" customWidth="1"/>
    <col min="514" max="514" width="7.453125" style="24" customWidth="1"/>
    <col min="515" max="518" width="7.54296875" style="24" customWidth="1"/>
    <col min="519" max="520" width="7.453125" style="24" customWidth="1"/>
    <col min="521" max="768" width="8.81640625" style="24"/>
    <col min="769" max="769" width="8.1796875" style="24" customWidth="1"/>
    <col min="770" max="770" width="7.453125" style="24" customWidth="1"/>
    <col min="771" max="774" width="7.54296875" style="24" customWidth="1"/>
    <col min="775" max="776" width="7.453125" style="24" customWidth="1"/>
    <col min="777" max="1024" width="8.81640625" style="24"/>
    <col min="1025" max="1025" width="8.1796875" style="24" customWidth="1"/>
    <col min="1026" max="1026" width="7.453125" style="24" customWidth="1"/>
    <col min="1027" max="1030" width="7.54296875" style="24" customWidth="1"/>
    <col min="1031" max="1032" width="7.453125" style="24" customWidth="1"/>
    <col min="1033" max="1280" width="8.81640625" style="24"/>
    <col min="1281" max="1281" width="8.1796875" style="24" customWidth="1"/>
    <col min="1282" max="1282" width="7.453125" style="24" customWidth="1"/>
    <col min="1283" max="1286" width="7.54296875" style="24" customWidth="1"/>
    <col min="1287" max="1288" width="7.453125" style="24" customWidth="1"/>
    <col min="1289" max="1536" width="8.81640625" style="24"/>
    <col min="1537" max="1537" width="8.1796875" style="24" customWidth="1"/>
    <col min="1538" max="1538" width="7.453125" style="24" customWidth="1"/>
    <col min="1539" max="1542" width="7.54296875" style="24" customWidth="1"/>
    <col min="1543" max="1544" width="7.453125" style="24" customWidth="1"/>
    <col min="1545" max="1792" width="8.81640625" style="24"/>
    <col min="1793" max="1793" width="8.1796875" style="24" customWidth="1"/>
    <col min="1794" max="1794" width="7.453125" style="24" customWidth="1"/>
    <col min="1795" max="1798" width="7.54296875" style="24" customWidth="1"/>
    <col min="1799" max="1800" width="7.453125" style="24" customWidth="1"/>
    <col min="1801" max="2048" width="8.81640625" style="24"/>
    <col min="2049" max="2049" width="8.1796875" style="24" customWidth="1"/>
    <col min="2050" max="2050" width="7.453125" style="24" customWidth="1"/>
    <col min="2051" max="2054" width="7.54296875" style="24" customWidth="1"/>
    <col min="2055" max="2056" width="7.453125" style="24" customWidth="1"/>
    <col min="2057" max="2304" width="8.81640625" style="24"/>
    <col min="2305" max="2305" width="8.1796875" style="24" customWidth="1"/>
    <col min="2306" max="2306" width="7.453125" style="24" customWidth="1"/>
    <col min="2307" max="2310" width="7.54296875" style="24" customWidth="1"/>
    <col min="2311" max="2312" width="7.453125" style="24" customWidth="1"/>
    <col min="2313" max="2560" width="8.81640625" style="24"/>
    <col min="2561" max="2561" width="8.1796875" style="24" customWidth="1"/>
    <col min="2562" max="2562" width="7.453125" style="24" customWidth="1"/>
    <col min="2563" max="2566" width="7.54296875" style="24" customWidth="1"/>
    <col min="2567" max="2568" width="7.453125" style="24" customWidth="1"/>
    <col min="2569" max="2816" width="8.81640625" style="24"/>
    <col min="2817" max="2817" width="8.1796875" style="24" customWidth="1"/>
    <col min="2818" max="2818" width="7.453125" style="24" customWidth="1"/>
    <col min="2819" max="2822" width="7.54296875" style="24" customWidth="1"/>
    <col min="2823" max="2824" width="7.453125" style="24" customWidth="1"/>
    <col min="2825" max="3072" width="8.81640625" style="24"/>
    <col min="3073" max="3073" width="8.1796875" style="24" customWidth="1"/>
    <col min="3074" max="3074" width="7.453125" style="24" customWidth="1"/>
    <col min="3075" max="3078" width="7.54296875" style="24" customWidth="1"/>
    <col min="3079" max="3080" width="7.453125" style="24" customWidth="1"/>
    <col min="3081" max="3328" width="8.81640625" style="24"/>
    <col min="3329" max="3329" width="8.1796875" style="24" customWidth="1"/>
    <col min="3330" max="3330" width="7.453125" style="24" customWidth="1"/>
    <col min="3331" max="3334" width="7.54296875" style="24" customWidth="1"/>
    <col min="3335" max="3336" width="7.453125" style="24" customWidth="1"/>
    <col min="3337" max="3584" width="8.81640625" style="24"/>
    <col min="3585" max="3585" width="8.1796875" style="24" customWidth="1"/>
    <col min="3586" max="3586" width="7.453125" style="24" customWidth="1"/>
    <col min="3587" max="3590" width="7.54296875" style="24" customWidth="1"/>
    <col min="3591" max="3592" width="7.453125" style="24" customWidth="1"/>
    <col min="3593" max="3840" width="8.81640625" style="24"/>
    <col min="3841" max="3841" width="8.1796875" style="24" customWidth="1"/>
    <col min="3842" max="3842" width="7.453125" style="24" customWidth="1"/>
    <col min="3843" max="3846" width="7.54296875" style="24" customWidth="1"/>
    <col min="3847" max="3848" width="7.453125" style="24" customWidth="1"/>
    <col min="3849" max="4096" width="8.81640625" style="24"/>
    <col min="4097" max="4097" width="8.1796875" style="24" customWidth="1"/>
    <col min="4098" max="4098" width="7.453125" style="24" customWidth="1"/>
    <col min="4099" max="4102" width="7.54296875" style="24" customWidth="1"/>
    <col min="4103" max="4104" width="7.453125" style="24" customWidth="1"/>
    <col min="4105" max="4352" width="8.81640625" style="24"/>
    <col min="4353" max="4353" width="8.1796875" style="24" customWidth="1"/>
    <col min="4354" max="4354" width="7.453125" style="24" customWidth="1"/>
    <col min="4355" max="4358" width="7.54296875" style="24" customWidth="1"/>
    <col min="4359" max="4360" width="7.453125" style="24" customWidth="1"/>
    <col min="4361" max="4608" width="8.81640625" style="24"/>
    <col min="4609" max="4609" width="8.1796875" style="24" customWidth="1"/>
    <col min="4610" max="4610" width="7.453125" style="24" customWidth="1"/>
    <col min="4611" max="4614" width="7.54296875" style="24" customWidth="1"/>
    <col min="4615" max="4616" width="7.453125" style="24" customWidth="1"/>
    <col min="4617" max="4864" width="8.81640625" style="24"/>
    <col min="4865" max="4865" width="8.1796875" style="24" customWidth="1"/>
    <col min="4866" max="4866" width="7.453125" style="24" customWidth="1"/>
    <col min="4867" max="4870" width="7.54296875" style="24" customWidth="1"/>
    <col min="4871" max="4872" width="7.453125" style="24" customWidth="1"/>
    <col min="4873" max="5120" width="8.81640625" style="24"/>
    <col min="5121" max="5121" width="8.1796875" style="24" customWidth="1"/>
    <col min="5122" max="5122" width="7.453125" style="24" customWidth="1"/>
    <col min="5123" max="5126" width="7.54296875" style="24" customWidth="1"/>
    <col min="5127" max="5128" width="7.453125" style="24" customWidth="1"/>
    <col min="5129" max="5376" width="8.81640625" style="24"/>
    <col min="5377" max="5377" width="8.1796875" style="24" customWidth="1"/>
    <col min="5378" max="5378" width="7.453125" style="24" customWidth="1"/>
    <col min="5379" max="5382" width="7.54296875" style="24" customWidth="1"/>
    <col min="5383" max="5384" width="7.453125" style="24" customWidth="1"/>
    <col min="5385" max="5632" width="8.81640625" style="24"/>
    <col min="5633" max="5633" width="8.1796875" style="24" customWidth="1"/>
    <col min="5634" max="5634" width="7.453125" style="24" customWidth="1"/>
    <col min="5635" max="5638" width="7.54296875" style="24" customWidth="1"/>
    <col min="5639" max="5640" width="7.453125" style="24" customWidth="1"/>
    <col min="5641" max="5888" width="8.81640625" style="24"/>
    <col min="5889" max="5889" width="8.1796875" style="24" customWidth="1"/>
    <col min="5890" max="5890" width="7.453125" style="24" customWidth="1"/>
    <col min="5891" max="5894" width="7.54296875" style="24" customWidth="1"/>
    <col min="5895" max="5896" width="7.453125" style="24" customWidth="1"/>
    <col min="5897" max="6144" width="8.81640625" style="24"/>
    <col min="6145" max="6145" width="8.1796875" style="24" customWidth="1"/>
    <col min="6146" max="6146" width="7.453125" style="24" customWidth="1"/>
    <col min="6147" max="6150" width="7.54296875" style="24" customWidth="1"/>
    <col min="6151" max="6152" width="7.453125" style="24" customWidth="1"/>
    <col min="6153" max="6400" width="8.81640625" style="24"/>
    <col min="6401" max="6401" width="8.1796875" style="24" customWidth="1"/>
    <col min="6402" max="6402" width="7.453125" style="24" customWidth="1"/>
    <col min="6403" max="6406" width="7.54296875" style="24" customWidth="1"/>
    <col min="6407" max="6408" width="7.453125" style="24" customWidth="1"/>
    <col min="6409" max="6656" width="8.81640625" style="24"/>
    <col min="6657" max="6657" width="8.1796875" style="24" customWidth="1"/>
    <col min="6658" max="6658" width="7.453125" style="24" customWidth="1"/>
    <col min="6659" max="6662" width="7.54296875" style="24" customWidth="1"/>
    <col min="6663" max="6664" width="7.453125" style="24" customWidth="1"/>
    <col min="6665" max="6912" width="8.81640625" style="24"/>
    <col min="6913" max="6913" width="8.1796875" style="24" customWidth="1"/>
    <col min="6914" max="6914" width="7.453125" style="24" customWidth="1"/>
    <col min="6915" max="6918" width="7.54296875" style="24" customWidth="1"/>
    <col min="6919" max="6920" width="7.453125" style="24" customWidth="1"/>
    <col min="6921" max="7168" width="8.81640625" style="24"/>
    <col min="7169" max="7169" width="8.1796875" style="24" customWidth="1"/>
    <col min="7170" max="7170" width="7.453125" style="24" customWidth="1"/>
    <col min="7171" max="7174" width="7.54296875" style="24" customWidth="1"/>
    <col min="7175" max="7176" width="7.453125" style="24" customWidth="1"/>
    <col min="7177" max="7424" width="8.81640625" style="24"/>
    <col min="7425" max="7425" width="8.1796875" style="24" customWidth="1"/>
    <col min="7426" max="7426" width="7.453125" style="24" customWidth="1"/>
    <col min="7427" max="7430" width="7.54296875" style="24" customWidth="1"/>
    <col min="7431" max="7432" width="7.453125" style="24" customWidth="1"/>
    <col min="7433" max="7680" width="8.81640625" style="24"/>
    <col min="7681" max="7681" width="8.1796875" style="24" customWidth="1"/>
    <col min="7682" max="7682" width="7.453125" style="24" customWidth="1"/>
    <col min="7683" max="7686" width="7.54296875" style="24" customWidth="1"/>
    <col min="7687" max="7688" width="7.453125" style="24" customWidth="1"/>
    <col min="7689" max="7936" width="8.81640625" style="24"/>
    <col min="7937" max="7937" width="8.1796875" style="24" customWidth="1"/>
    <col min="7938" max="7938" width="7.453125" style="24" customWidth="1"/>
    <col min="7939" max="7942" width="7.54296875" style="24" customWidth="1"/>
    <col min="7943" max="7944" width="7.453125" style="24" customWidth="1"/>
    <col min="7945" max="8192" width="8.81640625" style="24"/>
    <col min="8193" max="8193" width="8.1796875" style="24" customWidth="1"/>
    <col min="8194" max="8194" width="7.453125" style="24" customWidth="1"/>
    <col min="8195" max="8198" width="7.54296875" style="24" customWidth="1"/>
    <col min="8199" max="8200" width="7.453125" style="24" customWidth="1"/>
    <col min="8201" max="8448" width="8.81640625" style="24"/>
    <col min="8449" max="8449" width="8.1796875" style="24" customWidth="1"/>
    <col min="8450" max="8450" width="7.453125" style="24" customWidth="1"/>
    <col min="8451" max="8454" width="7.54296875" style="24" customWidth="1"/>
    <col min="8455" max="8456" width="7.453125" style="24" customWidth="1"/>
    <col min="8457" max="8704" width="8.81640625" style="24"/>
    <col min="8705" max="8705" width="8.1796875" style="24" customWidth="1"/>
    <col min="8706" max="8706" width="7.453125" style="24" customWidth="1"/>
    <col min="8707" max="8710" width="7.54296875" style="24" customWidth="1"/>
    <col min="8711" max="8712" width="7.453125" style="24" customWidth="1"/>
    <col min="8713" max="8960" width="8.81640625" style="24"/>
    <col min="8961" max="8961" width="8.1796875" style="24" customWidth="1"/>
    <col min="8962" max="8962" width="7.453125" style="24" customWidth="1"/>
    <col min="8963" max="8966" width="7.54296875" style="24" customWidth="1"/>
    <col min="8967" max="8968" width="7.453125" style="24" customWidth="1"/>
    <col min="8969" max="9216" width="8.81640625" style="24"/>
    <col min="9217" max="9217" width="8.1796875" style="24" customWidth="1"/>
    <col min="9218" max="9218" width="7.453125" style="24" customWidth="1"/>
    <col min="9219" max="9222" width="7.54296875" style="24" customWidth="1"/>
    <col min="9223" max="9224" width="7.453125" style="24" customWidth="1"/>
    <col min="9225" max="9472" width="8.81640625" style="24"/>
    <col min="9473" max="9473" width="8.1796875" style="24" customWidth="1"/>
    <col min="9474" max="9474" width="7.453125" style="24" customWidth="1"/>
    <col min="9475" max="9478" width="7.54296875" style="24" customWidth="1"/>
    <col min="9479" max="9480" width="7.453125" style="24" customWidth="1"/>
    <col min="9481" max="9728" width="8.81640625" style="24"/>
    <col min="9729" max="9729" width="8.1796875" style="24" customWidth="1"/>
    <col min="9730" max="9730" width="7.453125" style="24" customWidth="1"/>
    <col min="9731" max="9734" width="7.54296875" style="24" customWidth="1"/>
    <col min="9735" max="9736" width="7.453125" style="24" customWidth="1"/>
    <col min="9737" max="9984" width="8.81640625" style="24"/>
    <col min="9985" max="9985" width="8.1796875" style="24" customWidth="1"/>
    <col min="9986" max="9986" width="7.453125" style="24" customWidth="1"/>
    <col min="9987" max="9990" width="7.54296875" style="24" customWidth="1"/>
    <col min="9991" max="9992" width="7.453125" style="24" customWidth="1"/>
    <col min="9993" max="10240" width="8.81640625" style="24"/>
    <col min="10241" max="10241" width="8.1796875" style="24" customWidth="1"/>
    <col min="10242" max="10242" width="7.453125" style="24" customWidth="1"/>
    <col min="10243" max="10246" width="7.54296875" style="24" customWidth="1"/>
    <col min="10247" max="10248" width="7.453125" style="24" customWidth="1"/>
    <col min="10249" max="10496" width="8.81640625" style="24"/>
    <col min="10497" max="10497" width="8.1796875" style="24" customWidth="1"/>
    <col min="10498" max="10498" width="7.453125" style="24" customWidth="1"/>
    <col min="10499" max="10502" width="7.54296875" style="24" customWidth="1"/>
    <col min="10503" max="10504" width="7.453125" style="24" customWidth="1"/>
    <col min="10505" max="10752" width="8.81640625" style="24"/>
    <col min="10753" max="10753" width="8.1796875" style="24" customWidth="1"/>
    <col min="10754" max="10754" width="7.453125" style="24" customWidth="1"/>
    <col min="10755" max="10758" width="7.54296875" style="24" customWidth="1"/>
    <col min="10759" max="10760" width="7.453125" style="24" customWidth="1"/>
    <col min="10761" max="11008" width="8.81640625" style="24"/>
    <col min="11009" max="11009" width="8.1796875" style="24" customWidth="1"/>
    <col min="11010" max="11010" width="7.453125" style="24" customWidth="1"/>
    <col min="11011" max="11014" width="7.54296875" style="24" customWidth="1"/>
    <col min="11015" max="11016" width="7.453125" style="24" customWidth="1"/>
    <col min="11017" max="11264" width="8.81640625" style="24"/>
    <col min="11265" max="11265" width="8.1796875" style="24" customWidth="1"/>
    <col min="11266" max="11266" width="7.453125" style="24" customWidth="1"/>
    <col min="11267" max="11270" width="7.54296875" style="24" customWidth="1"/>
    <col min="11271" max="11272" width="7.453125" style="24" customWidth="1"/>
    <col min="11273" max="11520" width="8.81640625" style="24"/>
    <col min="11521" max="11521" width="8.1796875" style="24" customWidth="1"/>
    <col min="11522" max="11522" width="7.453125" style="24" customWidth="1"/>
    <col min="11523" max="11526" width="7.54296875" style="24" customWidth="1"/>
    <col min="11527" max="11528" width="7.453125" style="24" customWidth="1"/>
    <col min="11529" max="11776" width="8.81640625" style="24"/>
    <col min="11777" max="11777" width="8.1796875" style="24" customWidth="1"/>
    <col min="11778" max="11778" width="7.453125" style="24" customWidth="1"/>
    <col min="11779" max="11782" width="7.54296875" style="24" customWidth="1"/>
    <col min="11783" max="11784" width="7.453125" style="24" customWidth="1"/>
    <col min="11785" max="12032" width="8.81640625" style="24"/>
    <col min="12033" max="12033" width="8.1796875" style="24" customWidth="1"/>
    <col min="12034" max="12034" width="7.453125" style="24" customWidth="1"/>
    <col min="12035" max="12038" width="7.54296875" style="24" customWidth="1"/>
    <col min="12039" max="12040" width="7.453125" style="24" customWidth="1"/>
    <col min="12041" max="12288" width="8.81640625" style="24"/>
    <col min="12289" max="12289" width="8.1796875" style="24" customWidth="1"/>
    <col min="12290" max="12290" width="7.453125" style="24" customWidth="1"/>
    <col min="12291" max="12294" width="7.54296875" style="24" customWidth="1"/>
    <col min="12295" max="12296" width="7.453125" style="24" customWidth="1"/>
    <col min="12297" max="12544" width="8.81640625" style="24"/>
    <col min="12545" max="12545" width="8.1796875" style="24" customWidth="1"/>
    <col min="12546" max="12546" width="7.453125" style="24" customWidth="1"/>
    <col min="12547" max="12550" width="7.54296875" style="24" customWidth="1"/>
    <col min="12551" max="12552" width="7.453125" style="24" customWidth="1"/>
    <col min="12553" max="12800" width="8.81640625" style="24"/>
    <col min="12801" max="12801" width="8.1796875" style="24" customWidth="1"/>
    <col min="12802" max="12802" width="7.453125" style="24" customWidth="1"/>
    <col min="12803" max="12806" width="7.54296875" style="24" customWidth="1"/>
    <col min="12807" max="12808" width="7.453125" style="24" customWidth="1"/>
    <col min="12809" max="13056" width="8.81640625" style="24"/>
    <col min="13057" max="13057" width="8.1796875" style="24" customWidth="1"/>
    <col min="13058" max="13058" width="7.453125" style="24" customWidth="1"/>
    <col min="13059" max="13062" width="7.54296875" style="24" customWidth="1"/>
    <col min="13063" max="13064" width="7.453125" style="24" customWidth="1"/>
    <col min="13065" max="13312" width="8.81640625" style="24"/>
    <col min="13313" max="13313" width="8.1796875" style="24" customWidth="1"/>
    <col min="13314" max="13314" width="7.453125" style="24" customWidth="1"/>
    <col min="13315" max="13318" width="7.54296875" style="24" customWidth="1"/>
    <col min="13319" max="13320" width="7.453125" style="24" customWidth="1"/>
    <col min="13321" max="13568" width="8.81640625" style="24"/>
    <col min="13569" max="13569" width="8.1796875" style="24" customWidth="1"/>
    <col min="13570" max="13570" width="7.453125" style="24" customWidth="1"/>
    <col min="13571" max="13574" width="7.54296875" style="24" customWidth="1"/>
    <col min="13575" max="13576" width="7.453125" style="24" customWidth="1"/>
    <col min="13577" max="13824" width="8.81640625" style="24"/>
    <col min="13825" max="13825" width="8.1796875" style="24" customWidth="1"/>
    <col min="13826" max="13826" width="7.453125" style="24" customWidth="1"/>
    <col min="13827" max="13830" width="7.54296875" style="24" customWidth="1"/>
    <col min="13831" max="13832" width="7.453125" style="24" customWidth="1"/>
    <col min="13833" max="14080" width="8.81640625" style="24"/>
    <col min="14081" max="14081" width="8.1796875" style="24" customWidth="1"/>
    <col min="14082" max="14082" width="7.453125" style="24" customWidth="1"/>
    <col min="14083" max="14086" width="7.54296875" style="24" customWidth="1"/>
    <col min="14087" max="14088" width="7.453125" style="24" customWidth="1"/>
    <col min="14089" max="14336" width="8.81640625" style="24"/>
    <col min="14337" max="14337" width="8.1796875" style="24" customWidth="1"/>
    <col min="14338" max="14338" width="7.453125" style="24" customWidth="1"/>
    <col min="14339" max="14342" width="7.54296875" style="24" customWidth="1"/>
    <col min="14343" max="14344" width="7.453125" style="24" customWidth="1"/>
    <col min="14345" max="14592" width="8.81640625" style="24"/>
    <col min="14593" max="14593" width="8.1796875" style="24" customWidth="1"/>
    <col min="14594" max="14594" width="7.453125" style="24" customWidth="1"/>
    <col min="14595" max="14598" width="7.54296875" style="24" customWidth="1"/>
    <col min="14599" max="14600" width="7.453125" style="24" customWidth="1"/>
    <col min="14601" max="14848" width="8.81640625" style="24"/>
    <col min="14849" max="14849" width="8.1796875" style="24" customWidth="1"/>
    <col min="14850" max="14850" width="7.453125" style="24" customWidth="1"/>
    <col min="14851" max="14854" width="7.54296875" style="24" customWidth="1"/>
    <col min="14855" max="14856" width="7.453125" style="24" customWidth="1"/>
    <col min="14857" max="15104" width="8.81640625" style="24"/>
    <col min="15105" max="15105" width="8.1796875" style="24" customWidth="1"/>
    <col min="15106" max="15106" width="7.453125" style="24" customWidth="1"/>
    <col min="15107" max="15110" width="7.54296875" style="24" customWidth="1"/>
    <col min="15111" max="15112" width="7.453125" style="24" customWidth="1"/>
    <col min="15113" max="15360" width="8.81640625" style="24"/>
    <col min="15361" max="15361" width="8.1796875" style="24" customWidth="1"/>
    <col min="15362" max="15362" width="7.453125" style="24" customWidth="1"/>
    <col min="15363" max="15366" width="7.54296875" style="24" customWidth="1"/>
    <col min="15367" max="15368" width="7.453125" style="24" customWidth="1"/>
    <col min="15369" max="15616" width="8.81640625" style="24"/>
    <col min="15617" max="15617" width="8.1796875" style="24" customWidth="1"/>
    <col min="15618" max="15618" width="7.453125" style="24" customWidth="1"/>
    <col min="15619" max="15622" width="7.54296875" style="24" customWidth="1"/>
    <col min="15623" max="15624" width="7.453125" style="24" customWidth="1"/>
    <col min="15625" max="15872" width="8.81640625" style="24"/>
    <col min="15873" max="15873" width="8.1796875" style="24" customWidth="1"/>
    <col min="15874" max="15874" width="7.453125" style="24" customWidth="1"/>
    <col min="15875" max="15878" width="7.54296875" style="24" customWidth="1"/>
    <col min="15879" max="15880" width="7.453125" style="24" customWidth="1"/>
    <col min="15881" max="16128" width="8.81640625" style="24"/>
    <col min="16129" max="16129" width="8.1796875" style="24" customWidth="1"/>
    <col min="16130" max="16130" width="7.453125" style="24" customWidth="1"/>
    <col min="16131" max="16134" width="7.54296875" style="24" customWidth="1"/>
    <col min="16135" max="16136" width="7.453125" style="24" customWidth="1"/>
    <col min="16137" max="16384" width="8.81640625" style="24"/>
  </cols>
  <sheetData>
    <row r="1" spans="1:14" ht="13" x14ac:dyDescent="0.3">
      <c r="A1" s="23" t="s">
        <v>48</v>
      </c>
      <c r="J1" s="23" t="s">
        <v>23</v>
      </c>
      <c r="L1" s="25">
        <v>2014</v>
      </c>
    </row>
    <row r="2" spans="1:14" x14ac:dyDescent="0.25">
      <c r="L2" s="26"/>
    </row>
    <row r="3" spans="1:14" ht="13" x14ac:dyDescent="0.3">
      <c r="A3" s="23" t="s">
        <v>24</v>
      </c>
      <c r="D3" s="27">
        <v>35.878999999999998</v>
      </c>
    </row>
    <row r="4" spans="1:14" ht="13" x14ac:dyDescent="0.3">
      <c r="A4" s="23" t="s">
        <v>25</v>
      </c>
      <c r="D4" s="28">
        <v>-0.56300342818919147</v>
      </c>
    </row>
    <row r="5" spans="1:14" ht="13" x14ac:dyDescent="0.3">
      <c r="A5" s="23" t="s">
        <v>26</v>
      </c>
      <c r="D5" s="29">
        <v>-6.0979960422531287E-2</v>
      </c>
    </row>
    <row r="6" spans="1:14" ht="13" x14ac:dyDescent="0.3">
      <c r="I6" s="23" t="s">
        <v>27</v>
      </c>
      <c r="L6" s="30">
        <v>0.1</v>
      </c>
    </row>
    <row r="7" spans="1:14" ht="13" x14ac:dyDescent="0.3">
      <c r="A7" s="23" t="s">
        <v>28</v>
      </c>
      <c r="D7" s="31" t="s">
        <v>29</v>
      </c>
      <c r="E7" s="31" t="s">
        <v>30</v>
      </c>
      <c r="F7" s="32" t="s">
        <v>31</v>
      </c>
    </row>
    <row r="8" spans="1:14" ht="13" x14ac:dyDescent="0.3">
      <c r="A8" s="23" t="s">
        <v>32</v>
      </c>
      <c r="D8" s="33">
        <v>0.5</v>
      </c>
      <c r="E8" s="34">
        <v>0.1</v>
      </c>
      <c r="F8" s="35">
        <v>0.02</v>
      </c>
      <c r="I8" s="23" t="s">
        <v>33</v>
      </c>
      <c r="L8" s="36">
        <v>122.08443392666831</v>
      </c>
    </row>
    <row r="9" spans="1:14" ht="13" x14ac:dyDescent="0.3">
      <c r="A9" s="23" t="s">
        <v>34</v>
      </c>
      <c r="D9" s="37">
        <v>2.4049999999999998E-2</v>
      </c>
      <c r="E9" s="38">
        <v>3.5000000000000003E-2</v>
      </c>
      <c r="F9" s="39">
        <v>0.05</v>
      </c>
      <c r="I9" s="23" t="s">
        <v>35</v>
      </c>
      <c r="L9" s="36">
        <v>310.38683244000293</v>
      </c>
    </row>
    <row r="10" spans="1:14" ht="13" x14ac:dyDescent="0.3">
      <c r="A10" s="23" t="s">
        <v>36</v>
      </c>
      <c r="D10" s="40">
        <v>-0.56300342818919147</v>
      </c>
      <c r="E10" s="41">
        <v>-0.56300342818919147</v>
      </c>
      <c r="F10" s="42">
        <v>-0.56300342818919147</v>
      </c>
      <c r="I10" s="23" t="s">
        <v>37</v>
      </c>
      <c r="L10" s="43">
        <v>0</v>
      </c>
    </row>
    <row r="11" spans="1:14" ht="13" x14ac:dyDescent="0.3">
      <c r="A11" s="23"/>
      <c r="B11" s="44"/>
      <c r="C11" s="44"/>
      <c r="D11" s="44"/>
      <c r="F11" s="23"/>
    </row>
    <row r="13" spans="1:14" ht="13.5" thickBot="1" x14ac:dyDescent="0.35">
      <c r="A13" s="45" t="s">
        <v>38</v>
      </c>
      <c r="B13" s="45">
        <v>2014</v>
      </c>
      <c r="C13" s="45">
        <v>2015</v>
      </c>
      <c r="D13" s="45">
        <v>2016</v>
      </c>
      <c r="E13" s="45">
        <v>2017</v>
      </c>
      <c r="F13" s="45">
        <v>2018</v>
      </c>
      <c r="G13" s="45">
        <v>2019</v>
      </c>
      <c r="H13" s="45">
        <v>2020</v>
      </c>
      <c r="I13" s="45">
        <v>2021</v>
      </c>
      <c r="J13" s="45">
        <v>2022</v>
      </c>
      <c r="K13" s="45">
        <v>2023</v>
      </c>
      <c r="L13" s="45">
        <v>2024</v>
      </c>
      <c r="M13" s="45">
        <v>2025</v>
      </c>
      <c r="N13" s="45">
        <v>2026</v>
      </c>
    </row>
    <row r="14" spans="1:14" ht="13.5" thickTop="1" x14ac:dyDescent="0.3">
      <c r="A14" s="46" t="s">
        <v>1</v>
      </c>
      <c r="B14" s="47">
        <v>35.878999999999998</v>
      </c>
      <c r="C14" s="36">
        <v>53.8185</v>
      </c>
      <c r="D14" s="36">
        <v>80.72775</v>
      </c>
      <c r="E14" s="36">
        <v>121.09162499999999</v>
      </c>
      <c r="F14" s="36">
        <v>181.63743749999998</v>
      </c>
      <c r="G14" s="36">
        <v>272.45615624999994</v>
      </c>
      <c r="H14" s="48">
        <v>299.70177187499996</v>
      </c>
      <c r="I14" s="36">
        <v>329.6719490625</v>
      </c>
      <c r="J14" s="36">
        <v>362.63914396875003</v>
      </c>
      <c r="K14" s="36">
        <v>398.90305836562504</v>
      </c>
      <c r="L14" s="36">
        <v>438.7933642021876</v>
      </c>
      <c r="M14" s="48">
        <v>447.56923148623139</v>
      </c>
      <c r="N14" s="49">
        <v>456.52061611595605</v>
      </c>
    </row>
    <row r="15" spans="1:14" ht="13" x14ac:dyDescent="0.3">
      <c r="A15" s="50" t="s">
        <v>39</v>
      </c>
      <c r="B15" s="51"/>
      <c r="C15" s="53">
        <v>0.5</v>
      </c>
      <c r="D15" s="53">
        <v>0.5</v>
      </c>
      <c r="E15" s="53">
        <v>0.5</v>
      </c>
      <c r="F15" s="53">
        <v>0.5</v>
      </c>
      <c r="G15" s="53">
        <v>0.5</v>
      </c>
      <c r="H15" s="52">
        <v>0.1</v>
      </c>
      <c r="I15" s="53">
        <v>0.1</v>
      </c>
      <c r="J15" s="53">
        <v>0.1</v>
      </c>
      <c r="K15" s="53">
        <v>0.1</v>
      </c>
      <c r="L15" s="53">
        <v>0.1</v>
      </c>
      <c r="M15" s="52">
        <v>0.02</v>
      </c>
      <c r="N15" s="54">
        <v>0.02</v>
      </c>
    </row>
    <row r="16" spans="1:14" ht="13" x14ac:dyDescent="0.3">
      <c r="A16" s="50" t="s">
        <v>40</v>
      </c>
      <c r="B16" s="51">
        <v>-6.0979960422531287E-2</v>
      </c>
      <c r="C16" s="52">
        <v>2.4049999999999998E-2</v>
      </c>
      <c r="D16" s="53">
        <v>2.4049999999999998E-2</v>
      </c>
      <c r="E16" s="53">
        <v>2.4049999999999998E-2</v>
      </c>
      <c r="F16" s="53">
        <v>2.4049999999999998E-2</v>
      </c>
      <c r="G16" s="53">
        <v>2.4049999999999998E-2</v>
      </c>
      <c r="H16" s="52">
        <v>3.5000000000000003E-2</v>
      </c>
      <c r="I16" s="53">
        <v>3.5000000000000003E-2</v>
      </c>
      <c r="J16" s="53">
        <v>3.5000000000000003E-2</v>
      </c>
      <c r="K16" s="53">
        <v>3.5000000000000003E-2</v>
      </c>
      <c r="L16" s="53">
        <v>3.5000000000000003E-2</v>
      </c>
      <c r="M16" s="52">
        <v>0.05</v>
      </c>
      <c r="N16" s="54">
        <v>0.05</v>
      </c>
    </row>
    <row r="17" spans="1:14" ht="13" x14ac:dyDescent="0.3">
      <c r="A17" s="50" t="s">
        <v>41</v>
      </c>
      <c r="B17" s="51">
        <v>-0.56300342818919147</v>
      </c>
      <c r="C17" s="52">
        <v>-0.56300342818919147</v>
      </c>
      <c r="D17" s="53">
        <v>-0.56300342818919147</v>
      </c>
      <c r="E17" s="53">
        <v>-0.56300342818919147</v>
      </c>
      <c r="F17" s="53">
        <v>-0.56300342818919147</v>
      </c>
      <c r="G17" s="53">
        <v>-0.56300342818919147</v>
      </c>
      <c r="H17" s="52">
        <v>-0.56300342818919147</v>
      </c>
      <c r="I17" s="53">
        <v>-0.56300342818919147</v>
      </c>
      <c r="J17" s="53">
        <v>-0.56300342818919147</v>
      </c>
      <c r="K17" s="53">
        <v>-0.56300342818919147</v>
      </c>
      <c r="L17" s="53">
        <v>-0.56300342818919147</v>
      </c>
      <c r="M17" s="52">
        <v>-0.56300342818919147</v>
      </c>
      <c r="N17" s="54">
        <v>-0.56300342818919147</v>
      </c>
    </row>
    <row r="18" spans="1:14" ht="13" x14ac:dyDescent="0.3">
      <c r="A18" s="50" t="s">
        <v>2</v>
      </c>
      <c r="B18" s="55">
        <v>-2.1879</v>
      </c>
      <c r="C18" s="56">
        <v>1.294334925</v>
      </c>
      <c r="D18" s="36">
        <v>1.9415023874999999</v>
      </c>
      <c r="E18" s="36">
        <v>2.9122535812499994</v>
      </c>
      <c r="F18" s="36">
        <v>4.3683803718749994</v>
      </c>
      <c r="G18" s="36">
        <v>6.5525705578124978</v>
      </c>
      <c r="H18" s="56">
        <v>10.489562015624999</v>
      </c>
      <c r="I18" s="36">
        <v>11.538518217187502</v>
      </c>
      <c r="J18" s="36">
        <v>12.692370038906253</v>
      </c>
      <c r="K18" s="36">
        <v>13.961607042796878</v>
      </c>
      <c r="L18" s="36">
        <v>15.357767747076567</v>
      </c>
      <c r="M18" s="56">
        <v>22.378461574311572</v>
      </c>
      <c r="N18" s="57">
        <v>22.826030805797803</v>
      </c>
    </row>
    <row r="19" spans="1:14" ht="13" x14ac:dyDescent="0.3">
      <c r="A19" s="50" t="s">
        <v>42</v>
      </c>
      <c r="B19" s="55">
        <v>-20.2</v>
      </c>
      <c r="C19" s="56">
        <v>-30.3</v>
      </c>
      <c r="D19" s="36">
        <v>-45.45</v>
      </c>
      <c r="E19" s="36">
        <v>-68.174999999999997</v>
      </c>
      <c r="F19" s="36">
        <v>-102.26249999999999</v>
      </c>
      <c r="G19" s="36">
        <v>-153.39374999999998</v>
      </c>
      <c r="H19" s="56">
        <v>-168.73312499999997</v>
      </c>
      <c r="I19" s="36">
        <v>-185.6064375</v>
      </c>
      <c r="J19" s="36">
        <v>-204.16708125000002</v>
      </c>
      <c r="K19" s="36">
        <v>-224.58378937500004</v>
      </c>
      <c r="L19" s="36">
        <v>-247.04216831250008</v>
      </c>
      <c r="M19" s="56">
        <v>-251.98301167875007</v>
      </c>
      <c r="N19" s="57">
        <v>-257.02267191232511</v>
      </c>
    </row>
    <row r="20" spans="1:14" ht="13" x14ac:dyDescent="0.3">
      <c r="A20" s="50" t="s">
        <v>43</v>
      </c>
      <c r="B20" s="55"/>
      <c r="C20" s="56">
        <v>11.394334924999999</v>
      </c>
      <c r="D20" s="36">
        <v>17.0915023875</v>
      </c>
      <c r="E20" s="36">
        <v>25.637253581249997</v>
      </c>
      <c r="F20" s="36">
        <v>38.455880371874997</v>
      </c>
      <c r="G20" s="36">
        <v>57.683820557812481</v>
      </c>
      <c r="H20" s="56">
        <v>25.828937015624994</v>
      </c>
      <c r="I20" s="36">
        <v>28.411830717187499</v>
      </c>
      <c r="J20" s="36">
        <v>31.253013788906252</v>
      </c>
      <c r="K20" s="36">
        <v>34.378315167796877</v>
      </c>
      <c r="L20" s="36">
        <v>37.816146684576573</v>
      </c>
      <c r="M20" s="56">
        <v>27.319304940561572</v>
      </c>
      <c r="N20" s="57">
        <v>27.865691039372809</v>
      </c>
    </row>
    <row r="21" spans="1:14" ht="13" x14ac:dyDescent="0.3">
      <c r="A21" s="50" t="s">
        <v>44</v>
      </c>
      <c r="B21" s="55"/>
      <c r="C21" s="56">
        <v>11.394334924999999</v>
      </c>
      <c r="D21" s="36">
        <v>28.485837312499999</v>
      </c>
      <c r="E21" s="36">
        <v>54.123090893749996</v>
      </c>
      <c r="F21" s="36">
        <v>92.578971265625</v>
      </c>
      <c r="G21" s="36">
        <v>150.26279182343748</v>
      </c>
      <c r="H21" s="56">
        <v>176.09172883906248</v>
      </c>
      <c r="I21" s="36">
        <v>204.50355955624997</v>
      </c>
      <c r="J21" s="36">
        <v>235.75657334515623</v>
      </c>
      <c r="K21" s="36">
        <v>270.13488851295313</v>
      </c>
      <c r="L21" s="36">
        <v>307.95103519752968</v>
      </c>
      <c r="M21" s="56">
        <v>335.27034013809123</v>
      </c>
      <c r="N21" s="57">
        <v>363.13603117746402</v>
      </c>
    </row>
    <row r="22" spans="1:14" ht="13" x14ac:dyDescent="0.3">
      <c r="A22" s="50" t="s">
        <v>45</v>
      </c>
      <c r="B22" s="55">
        <v>310.38683244000293</v>
      </c>
      <c r="C22" s="56">
        <v>330.03118075900323</v>
      </c>
      <c r="D22" s="36">
        <v>345.94279644740362</v>
      </c>
      <c r="E22" s="36">
        <v>354.89982251089396</v>
      </c>
      <c r="F22" s="36">
        <v>351.93392439010836</v>
      </c>
      <c r="G22" s="36">
        <v>329.4434962713068</v>
      </c>
      <c r="H22" s="56">
        <v>336.55890888281249</v>
      </c>
      <c r="I22" s="36">
        <v>341.80296905390634</v>
      </c>
      <c r="J22" s="36">
        <v>344.73025217039071</v>
      </c>
      <c r="K22" s="36">
        <v>344.82496221963294</v>
      </c>
      <c r="L22" s="36">
        <v>341.49131175701967</v>
      </c>
      <c r="M22" s="56">
        <v>348.32113799216012</v>
      </c>
      <c r="N22" s="57">
        <v>355.28756075200329</v>
      </c>
    </row>
    <row r="23" spans="1:14" ht="13" x14ac:dyDescent="0.3">
      <c r="A23" s="50" t="s">
        <v>46</v>
      </c>
      <c r="B23" s="55"/>
      <c r="C23" s="56">
        <v>254.98128373458147</v>
      </c>
      <c r="D23" s="36">
        <v>178.18303942075562</v>
      </c>
      <c r="E23" s="36">
        <v>121.86432692394995</v>
      </c>
      <c r="F23" s="36">
        <v>80.563937759625773</v>
      </c>
      <c r="G23" s="36">
        <v>50.276985705788086</v>
      </c>
      <c r="H23" s="56">
        <v>32.085125039680634</v>
      </c>
      <c r="I23" s="36">
        <v>29.62277847295546</v>
      </c>
      <c r="J23" s="36">
        <v>27.160431906230286</v>
      </c>
      <c r="K23" s="36">
        <v>24.698085339505116</v>
      </c>
      <c r="L23" s="36">
        <v>22.235738772779943</v>
      </c>
      <c r="M23" s="56">
        <v>15.56501714094596</v>
      </c>
      <c r="N23" s="57">
        <v>15.565017140945958</v>
      </c>
    </row>
    <row r="24" spans="1:14" ht="13.5" thickBot="1" x14ac:dyDescent="0.35">
      <c r="A24" s="58" t="s">
        <v>47</v>
      </c>
      <c r="B24" s="59"/>
      <c r="C24" s="60">
        <v>6.1322998738166845</v>
      </c>
      <c r="D24" s="61">
        <v>4.2853020980691721</v>
      </c>
      <c r="E24" s="61">
        <v>2.9308370625209959</v>
      </c>
      <c r="F24" s="61">
        <v>1.9375627031189999</v>
      </c>
      <c r="G24" s="61">
        <v>1.2091615062242034</v>
      </c>
      <c r="H24" s="60">
        <v>1.1229793763888221</v>
      </c>
      <c r="I24" s="61">
        <v>1.0367972465534412</v>
      </c>
      <c r="J24" s="61">
        <v>0.95061511671806009</v>
      </c>
      <c r="K24" s="61">
        <v>0.86443298688267911</v>
      </c>
      <c r="L24" s="61">
        <v>0.77825085704729802</v>
      </c>
      <c r="M24" s="60">
        <v>0.77825085704729802</v>
      </c>
      <c r="N24" s="62">
        <v>0.77825085704729791</v>
      </c>
    </row>
    <row r="25" spans="1:14" ht="13" thickTop="1" x14ac:dyDescent="0.25">
      <c r="B25" s="63"/>
      <c r="C25" s="53"/>
      <c r="D25" s="53"/>
      <c r="E25" s="53"/>
      <c r="F25" s="43"/>
      <c r="G25" s="43"/>
      <c r="H25" s="43"/>
      <c r="I25" s="43"/>
      <c r="J25" s="36"/>
      <c r="K25" s="43"/>
      <c r="L25" s="43"/>
    </row>
    <row r="26" spans="1:14" x14ac:dyDescent="0.25">
      <c r="B26" s="63"/>
      <c r="C26" s="43"/>
      <c r="D26" s="43"/>
      <c r="E26" s="53"/>
      <c r="F26" s="43"/>
      <c r="G26" s="43"/>
      <c r="H26" s="43"/>
      <c r="I26" s="43"/>
      <c r="J26" s="36"/>
      <c r="K26" s="43"/>
      <c r="L26" s="43"/>
    </row>
    <row r="30" spans="1:14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4" x14ac:dyDescent="0.2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x14ac:dyDescent="0.25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spans="2:14" x14ac:dyDescent="0.25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2:14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2:14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4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4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4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14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2:14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showGridLines="0" workbookViewId="0">
      <selection activeCell="B11" sqref="B11"/>
    </sheetView>
  </sheetViews>
  <sheetFormatPr defaultRowHeight="14.5" x14ac:dyDescent="0.35"/>
  <cols>
    <col min="1" max="1" width="28.54296875" customWidth="1"/>
    <col min="2" max="6" width="14.81640625" customWidth="1"/>
  </cols>
  <sheetData>
    <row r="1" spans="1:6" x14ac:dyDescent="0.35">
      <c r="A1" s="1" t="s">
        <v>3</v>
      </c>
      <c r="B1" s="2"/>
      <c r="C1" s="2"/>
      <c r="D1" s="2"/>
      <c r="E1" s="2"/>
      <c r="F1" s="2"/>
    </row>
    <row r="2" spans="1:6" x14ac:dyDescent="0.35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</row>
    <row r="3" spans="1:6" x14ac:dyDescent="0.35">
      <c r="A3" s="1" t="s">
        <v>0</v>
      </c>
      <c r="B3" s="4">
        <f>B9/B10</f>
        <v>8.4837223130667466E-2</v>
      </c>
      <c r="C3" s="5">
        <f>C9/C10</f>
        <v>2.3928456332581373E-2</v>
      </c>
      <c r="D3" s="5">
        <f>D9/D10</f>
        <v>0.19167712735941406</v>
      </c>
      <c r="E3" s="5">
        <f>E9/E10</f>
        <v>0.22237950456063402</v>
      </c>
      <c r="F3" s="6">
        <f>F9/F10</f>
        <v>0.12567720497941298</v>
      </c>
    </row>
    <row r="4" spans="1:6" x14ac:dyDescent="0.35">
      <c r="A4" s="1" t="s">
        <v>9</v>
      </c>
      <c r="B4" s="7">
        <f>B15/B10</f>
        <v>0.25424904613250088</v>
      </c>
      <c r="C4" s="8">
        <f>C15/C10</f>
        <v>4.5514266590644288E-2</v>
      </c>
      <c r="D4" s="8">
        <f>D15/D10</f>
        <v>-2.5013531721810832E-2</v>
      </c>
      <c r="E4" s="8">
        <f>E15/E10</f>
        <v>0.24273538354184318</v>
      </c>
      <c r="F4" s="9">
        <f>F15/F10</f>
        <v>0.3069634730683104</v>
      </c>
    </row>
    <row r="5" spans="1:6" x14ac:dyDescent="0.35">
      <c r="A5" s="1" t="s">
        <v>10</v>
      </c>
      <c r="B5" s="7">
        <f>B12/B10</f>
        <v>-0.20930578266686486</v>
      </c>
      <c r="C5" s="8">
        <f>C12/C10</f>
        <v>-1.0163861275688539E-2</v>
      </c>
      <c r="D5" s="8">
        <f>D12/D10</f>
        <v>-0.15172802966614074</v>
      </c>
      <c r="E5" s="8">
        <f>E12/E10</f>
        <v>-1.7594577082191098E-2</v>
      </c>
      <c r="F5" s="9">
        <f>F12/F10</f>
        <v>3.8441164431388598E-2</v>
      </c>
    </row>
    <row r="6" spans="1:6" x14ac:dyDescent="0.35">
      <c r="A6" s="1" t="s">
        <v>11</v>
      </c>
      <c r="B6" s="7">
        <f>B13/B10</f>
        <v>0.52802140627322725</v>
      </c>
      <c r="C6" s="8">
        <f>C13/C10</f>
        <v>5.6892833238305365E-2</v>
      </c>
      <c r="D6" s="8">
        <f>D13/D10</f>
        <v>0.14983934679211822</v>
      </c>
      <c r="E6" s="8">
        <f>E13/E10</f>
        <v>0.2603299606240343</v>
      </c>
      <c r="F6" s="9">
        <f>F13/F10</f>
        <v>0.26852230863692184</v>
      </c>
    </row>
    <row r="7" spans="1:6" x14ac:dyDescent="0.35">
      <c r="A7" s="1" t="s">
        <v>12</v>
      </c>
      <c r="B7" s="10">
        <f>(B10-B11)/B10</f>
        <v>0.26103760963282296</v>
      </c>
      <c r="C7" s="11">
        <f>(C10-C11)/C10</f>
        <v>0.22427427551501028</v>
      </c>
      <c r="D7" s="11">
        <f>(D10-D11)/D10</f>
        <v>0.68816003132449644</v>
      </c>
      <c r="E7" s="11">
        <f>(E10-E11)/E10</f>
        <v>0.78971240592134773</v>
      </c>
      <c r="F7" s="12">
        <f>(F10-F11)/F10</f>
        <v>0.49361922419397558</v>
      </c>
    </row>
    <row r="8" spans="1:6" x14ac:dyDescent="0.35">
      <c r="A8" s="1"/>
    </row>
    <row r="9" spans="1:6" x14ac:dyDescent="0.35">
      <c r="A9" s="1" t="s">
        <v>2</v>
      </c>
      <c r="B9" s="13">
        <v>3424.2000000000003</v>
      </c>
      <c r="C9" s="14">
        <v>965.25</v>
      </c>
      <c r="D9" s="14">
        <v>16643.900000000001</v>
      </c>
      <c r="E9" s="14">
        <v>4461.6000000000004</v>
      </c>
      <c r="F9" s="15">
        <v>10439</v>
      </c>
    </row>
    <row r="10" spans="1:6" x14ac:dyDescent="0.35">
      <c r="A10" s="1" t="s">
        <v>1</v>
      </c>
      <c r="B10" s="16">
        <v>40362</v>
      </c>
      <c r="C10" s="17">
        <v>40339</v>
      </c>
      <c r="D10" s="17">
        <v>86833</v>
      </c>
      <c r="E10" s="17">
        <v>20063</v>
      </c>
      <c r="F10" s="18">
        <v>83062</v>
      </c>
    </row>
    <row r="11" spans="1:6" x14ac:dyDescent="0.35">
      <c r="A11" s="1" t="s">
        <v>13</v>
      </c>
      <c r="B11" s="16">
        <v>29826</v>
      </c>
      <c r="C11" s="17">
        <v>31292</v>
      </c>
      <c r="D11" s="17">
        <v>27078</v>
      </c>
      <c r="E11" s="17">
        <v>4219</v>
      </c>
      <c r="F11" s="18">
        <v>42061</v>
      </c>
    </row>
    <row r="12" spans="1:6" x14ac:dyDescent="0.35">
      <c r="A12" s="1" t="s">
        <v>14</v>
      </c>
      <c r="B12" s="16">
        <v>-8448</v>
      </c>
      <c r="C12" s="17">
        <v>-410</v>
      </c>
      <c r="D12" s="17">
        <v>-13175</v>
      </c>
      <c r="E12" s="17">
        <v>-353</v>
      </c>
      <c r="F12" s="18">
        <v>3193</v>
      </c>
    </row>
    <row r="13" spans="1:6" x14ac:dyDescent="0.35">
      <c r="A13" s="1" t="s">
        <v>15</v>
      </c>
      <c r="B13" s="16">
        <v>21312</v>
      </c>
      <c r="C13" s="17">
        <v>2295</v>
      </c>
      <c r="D13" s="17">
        <v>13011</v>
      </c>
      <c r="E13" s="17">
        <v>5223</v>
      </c>
      <c r="F13" s="18">
        <v>22304</v>
      </c>
    </row>
    <row r="14" spans="1:6" x14ac:dyDescent="0.35">
      <c r="A14" s="1" t="s">
        <v>16</v>
      </c>
      <c r="B14" s="16">
        <v>-2602</v>
      </c>
      <c r="C14" s="17">
        <v>-49</v>
      </c>
      <c r="D14" s="17">
        <v>-2008</v>
      </c>
      <c r="E14" s="17">
        <v>0</v>
      </c>
      <c r="F14" s="18">
        <v>0</v>
      </c>
    </row>
    <row r="15" spans="1:6" x14ac:dyDescent="0.35">
      <c r="A15" s="1" t="s">
        <v>17</v>
      </c>
      <c r="B15" s="19">
        <v>10262</v>
      </c>
      <c r="C15" s="20">
        <v>1836</v>
      </c>
      <c r="D15" s="20">
        <v>-2172</v>
      </c>
      <c r="E15" s="20">
        <v>4870</v>
      </c>
      <c r="F15" s="21">
        <v>25497</v>
      </c>
    </row>
    <row r="18" spans="1:6" x14ac:dyDescent="0.35">
      <c r="A18" t="s">
        <v>18</v>
      </c>
      <c r="B18" s="22"/>
      <c r="C18" s="22"/>
      <c r="D18" s="22"/>
      <c r="E18" s="22"/>
      <c r="F18" s="22"/>
    </row>
    <row r="19" spans="1:6" x14ac:dyDescent="0.35">
      <c r="A19" t="s">
        <v>19</v>
      </c>
    </row>
    <row r="20" spans="1:6" x14ac:dyDescent="0.35">
      <c r="A20" t="s">
        <v>20</v>
      </c>
      <c r="B20" s="22">
        <f>B3*50</f>
        <v>4.241861156533373</v>
      </c>
      <c r="C20" s="22">
        <f>C3*50</f>
        <v>1.1964228166290687</v>
      </c>
      <c r="D20" s="22">
        <f>D3*50</f>
        <v>9.5838563679707036</v>
      </c>
      <c r="E20" s="22">
        <f>E3*50</f>
        <v>11.118975228031701</v>
      </c>
      <c r="F20" s="22">
        <f>F3*50</f>
        <v>6.2838602489706492</v>
      </c>
    </row>
    <row r="21" spans="1:6" x14ac:dyDescent="0.35">
      <c r="A21" t="s">
        <v>21</v>
      </c>
      <c r="B21" s="22">
        <f>B4*49</f>
        <v>12.458203260492542</v>
      </c>
      <c r="C21" s="22">
        <f>C4*49</f>
        <v>2.23019906294157</v>
      </c>
      <c r="D21" s="22">
        <f>D4*49</f>
        <v>-1.2256630543687308</v>
      </c>
      <c r="E21" s="22">
        <f>E4*49</f>
        <v>11.894033793550316</v>
      </c>
      <c r="F21" s="22">
        <f>F4*49</f>
        <v>15.04121018034721</v>
      </c>
    </row>
    <row r="22" spans="1:6" x14ac:dyDescent="0.35">
      <c r="A22" t="s">
        <v>43</v>
      </c>
      <c r="B22" s="22">
        <f>B20-B21</f>
        <v>-8.2163421039591693</v>
      </c>
      <c r="C22" s="22">
        <f t="shared" ref="C22:F22" si="0">C20-C21</f>
        <v>-1.0337762463125013</v>
      </c>
      <c r="D22" s="22">
        <f t="shared" si="0"/>
        <v>10.809519422339434</v>
      </c>
      <c r="E22" s="22">
        <f t="shared" si="0"/>
        <v>-0.77505856551861463</v>
      </c>
      <c r="F22" s="22">
        <f t="shared" si="0"/>
        <v>-8.7573499313765613</v>
      </c>
    </row>
    <row r="23" spans="1:6" x14ac:dyDescent="0.35">
      <c r="A23" t="s">
        <v>22</v>
      </c>
      <c r="B23" s="22">
        <f>MAX(0,-B22)</f>
        <v>8.2163421039591693</v>
      </c>
      <c r="C23" s="22">
        <f t="shared" ref="C23:F23" si="1">MAX(0,-C22)</f>
        <v>1.0337762463125013</v>
      </c>
      <c r="D23" s="22">
        <f t="shared" si="1"/>
        <v>0</v>
      </c>
      <c r="E23" s="22">
        <f t="shared" si="1"/>
        <v>0.77505856551861463</v>
      </c>
      <c r="F23" s="22">
        <f t="shared" si="1"/>
        <v>8.7573499313765613</v>
      </c>
    </row>
  </sheetData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ASP.com financials</vt:lpstr>
      <vt:lpstr>ASP.com example</vt:lpstr>
      <vt:lpstr>Question 2</vt:lpstr>
      <vt:lpstr>'Question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Queiró</cp:lastModifiedBy>
  <dcterms:created xsi:type="dcterms:W3CDTF">2018-03-06T10:36:23Z</dcterms:created>
  <dcterms:modified xsi:type="dcterms:W3CDTF">2025-03-13T09:50:44Z</dcterms:modified>
</cp:coreProperties>
</file>