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da.soares\Dropbox\Nova SBE\Nova SBE Teaching\Advanced Financial Management\Fall 2022-2023\Lecture 07\Exercise set\"/>
    </mc:Choice>
  </mc:AlternateContent>
  <xr:revisionPtr revIDLastSave="0" documentId="13_ncr:1_{EC20314B-3FC1-456A-AB08-C075B1A814A7}" xr6:coauthVersionLast="47" xr6:coauthVersionMax="47" xr10:uidLastSave="{00000000-0000-0000-0000-000000000000}"/>
  <bookViews>
    <workbookView xWindow="28680" yWindow="-120" windowWidth="29040" windowHeight="15840" xr2:uid="{D7BDB5A3-B57D-4CF8-8A3F-730495DE057A}"/>
  </bookViews>
  <sheets>
    <sheet name="Calculating Synergies Valu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1" l="1"/>
  <c r="F29" i="1"/>
  <c r="C42" i="1"/>
  <c r="F24" i="1"/>
  <c r="F23" i="1"/>
  <c r="C41" i="1"/>
  <c r="E24" i="1"/>
  <c r="E22" i="1"/>
  <c r="E21" i="1"/>
  <c r="E32" i="1"/>
  <c r="D42" i="1" l="1"/>
  <c r="D41" i="1"/>
  <c r="E23" i="1"/>
  <c r="E25" i="1" s="1"/>
  <c r="E27" i="1" s="1"/>
  <c r="E29" i="1" s="1"/>
  <c r="E30" i="1" s="1"/>
  <c r="E31" i="1" s="1"/>
  <c r="E33" i="1" s="1"/>
  <c r="E34" i="1" s="1"/>
  <c r="C40" i="1"/>
  <c r="D39" i="1" l="1"/>
  <c r="D32" i="1" l="1"/>
  <c r="C32" i="1"/>
  <c r="D23" i="1" l="1"/>
  <c r="D25" i="1" s="1"/>
  <c r="D27" i="1" s="1"/>
  <c r="C23" i="1"/>
  <c r="C25" i="1" s="1"/>
  <c r="C27" i="1" s="1"/>
  <c r="C29" i="1" l="1"/>
  <c r="C30" i="1" s="1"/>
  <c r="C31" i="1" s="1"/>
  <c r="D29" i="1"/>
  <c r="D30" i="1" s="1"/>
  <c r="D31" i="1" s="1"/>
  <c r="D33" i="1" s="1"/>
  <c r="C43" i="1" l="1"/>
  <c r="E42" i="1" s="1"/>
  <c r="D40" i="1"/>
  <c r="D43" i="1" s="1"/>
  <c r="D34" i="1"/>
  <c r="C49" i="1" s="1"/>
  <c r="E41" i="1" l="1"/>
  <c r="C50" i="1"/>
  <c r="C51" i="1" s="1"/>
  <c r="E40" i="1"/>
  <c r="E39" i="1"/>
  <c r="C33" i="1"/>
  <c r="C34" i="1" s="1"/>
  <c r="E43" i="1" l="1"/>
  <c r="C53" i="1"/>
  <c r="C55" i="1" s="1"/>
  <c r="C52" i="1"/>
  <c r="C54" i="1" l="1"/>
</calcChain>
</file>

<file path=xl/sharedStrings.xml><?xml version="1.0" encoding="utf-8"?>
<sst xmlns="http://schemas.openxmlformats.org/spreadsheetml/2006/main" count="38" uniqueCount="37">
  <si>
    <t>Company A</t>
  </si>
  <si>
    <t>Company B</t>
  </si>
  <si>
    <t>Sales</t>
  </si>
  <si>
    <t>Discount rate</t>
  </si>
  <si>
    <t>Gross margin</t>
  </si>
  <si>
    <t>Gross profit</t>
  </si>
  <si>
    <t>Fixed costs</t>
  </si>
  <si>
    <t>EBITDA</t>
  </si>
  <si>
    <t>Depreciation</t>
  </si>
  <si>
    <t>EBIT</t>
  </si>
  <si>
    <t>Tax rate</t>
  </si>
  <si>
    <t>Taxes</t>
  </si>
  <si>
    <t>NOPAT</t>
  </si>
  <si>
    <t>Operating CF</t>
  </si>
  <si>
    <t>CAPEX</t>
  </si>
  <si>
    <t>FCFF</t>
  </si>
  <si>
    <t>Value</t>
  </si>
  <si>
    <t>%</t>
  </si>
  <si>
    <t>(1)</t>
  </si>
  <si>
    <t>(2)</t>
  </si>
  <si>
    <t>Increase in gross profit</t>
  </si>
  <si>
    <t>(3)</t>
  </si>
  <si>
    <t>FC savings</t>
  </si>
  <si>
    <t>Total synergies</t>
  </si>
  <si>
    <t>Stand alone value</t>
  </si>
  <si>
    <t>Stand alone value + synergies</t>
  </si>
  <si>
    <t>ZOPA</t>
  </si>
  <si>
    <t>midway price</t>
  </si>
  <si>
    <t>NPV (Acquirer)</t>
  </si>
  <si>
    <t>Seller premium (% current value)</t>
  </si>
  <si>
    <t>Annual Value</t>
  </si>
  <si>
    <t>Total value</t>
  </si>
  <si>
    <t>Company B with synnergies</t>
  </si>
  <si>
    <t>(4)</t>
  </si>
  <si>
    <t>Increase in taxes</t>
  </si>
  <si>
    <t>Dif</t>
  </si>
  <si>
    <t>Gross profit with new sales of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</si>
</sst>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9" fontId="0" fillId="0" borderId="0" xfId="0" applyNumberFormat="1"/>
    <xf numFmtId="2" fontId="0" fillId="0" borderId="0" xfId="0" applyNumberFormat="1"/>
    <xf numFmtId="0" fontId="3" fillId="0" borderId="0" xfId="0" applyFont="1"/>
    <xf numFmtId="9" fontId="3" fillId="0" borderId="0" xfId="0" applyNumberFormat="1" applyFont="1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0" fontId="2" fillId="2" borderId="0" xfId="0" applyFont="1" applyFill="1"/>
    <xf numFmtId="2" fontId="2" fillId="2" borderId="0" xfId="0" applyNumberFormat="1" applyFont="1" applyFill="1"/>
    <xf numFmtId="9" fontId="0" fillId="0" borderId="0" xfId="1" applyFont="1"/>
    <xf numFmtId="0" fontId="0" fillId="0" borderId="3" xfId="0" applyBorder="1" applyAlignment="1">
      <alignment horizontal="center"/>
    </xf>
    <xf numFmtId="0" fontId="0" fillId="0" borderId="3" xfId="0" applyBorder="1"/>
    <xf numFmtId="9" fontId="0" fillId="0" borderId="3" xfId="1" applyFont="1" applyBorder="1"/>
    <xf numFmtId="0" fontId="0" fillId="0" borderId="0" xfId="0" quotePrefix="1" applyAlignment="1">
      <alignment horizontal="right"/>
    </xf>
    <xf numFmtId="0" fontId="2" fillId="2" borderId="0" xfId="0" applyFont="1" applyFill="1" applyAlignment="1">
      <alignment horizontal="right"/>
    </xf>
    <xf numFmtId="2" fontId="2" fillId="0" borderId="2" xfId="0" applyNumberFormat="1" applyFont="1" applyBorder="1"/>
    <xf numFmtId="0" fontId="0" fillId="0" borderId="0" xfId="0" applyFill="1"/>
    <xf numFmtId="2" fontId="0" fillId="0" borderId="0" xfId="0" applyNumberFormat="1" applyFill="1"/>
    <xf numFmtId="10" fontId="0" fillId="0" borderId="0" xfId="0" applyNumberFormat="1" applyFill="1"/>
    <xf numFmtId="2" fontId="2" fillId="0" borderId="0" xfId="0" applyNumberFormat="1" applyFont="1"/>
    <xf numFmtId="2" fontId="0" fillId="0" borderId="1" xfId="0" applyNumberFormat="1" applyBorder="1"/>
    <xf numFmtId="4" fontId="0" fillId="0" borderId="0" xfId="0" applyNumberFormat="1"/>
    <xf numFmtId="4" fontId="0" fillId="0" borderId="3" xfId="0" applyNumberFormat="1" applyBorder="1"/>
    <xf numFmtId="2" fontId="0" fillId="3" borderId="1" xfId="0" applyNumberFormat="1" applyFill="1" applyBorder="1"/>
    <xf numFmtId="9" fontId="3" fillId="3" borderId="0" xfId="0" applyNumberFormat="1" applyFont="1" applyFill="1"/>
    <xf numFmtId="164" fontId="0" fillId="0" borderId="0" xfId="0" applyNumberFormat="1"/>
    <xf numFmtId="164" fontId="0" fillId="0" borderId="3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152400</xdr:rowOff>
    </xdr:from>
    <xdr:to>
      <xdr:col>7</xdr:col>
      <xdr:colOff>519690</xdr:colOff>
      <xdr:row>37</xdr:row>
      <xdr:rowOff>6513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03DB4D-D484-4C01-A19D-0DE2FA875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370320"/>
          <a:ext cx="6048000" cy="40275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1</xdr:rowOff>
    </xdr:from>
    <xdr:to>
      <xdr:col>7</xdr:col>
      <xdr:colOff>519690</xdr:colOff>
      <xdr:row>47</xdr:row>
      <xdr:rowOff>88706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2EDD87-4968-43AB-A3F3-34B280601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8046721"/>
          <a:ext cx="6048000" cy="63734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1</xdr:row>
      <xdr:rowOff>61913</xdr:rowOff>
    </xdr:from>
    <xdr:to>
      <xdr:col>8</xdr:col>
      <xdr:colOff>352426</xdr:colOff>
      <xdr:row>18</xdr:row>
      <xdr:rowOff>28914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C654662-D05F-4DF3-8630-7621EC131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1" y="242888"/>
          <a:ext cx="7386638" cy="3043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BF2CA-C5C7-4232-9354-D01F7C70B57C}">
  <dimension ref="A2:I55"/>
  <sheetViews>
    <sheetView showGridLines="0" tabSelected="1" topLeftCell="A16" workbookViewId="0">
      <selection activeCell="B40" sqref="B40"/>
    </sheetView>
  </sheetViews>
  <sheetFormatPr defaultRowHeight="15" x14ac:dyDescent="0.25"/>
  <cols>
    <col min="2" max="2" width="31" bestFit="1" customWidth="1"/>
    <col min="3" max="3" width="12.85546875" bestFit="1" customWidth="1"/>
    <col min="4" max="4" width="10.85546875" bestFit="1" customWidth="1"/>
  </cols>
  <sheetData>
    <row r="2" spans="2:2" x14ac:dyDescent="0.25">
      <c r="B2" s="17"/>
    </row>
    <row r="20" spans="2:9" x14ac:dyDescent="0.25">
      <c r="C20" t="s">
        <v>0</v>
      </c>
      <c r="D20" t="s">
        <v>1</v>
      </c>
      <c r="E20" t="s">
        <v>32</v>
      </c>
      <c r="F20" t="s">
        <v>35</v>
      </c>
    </row>
    <row r="21" spans="2:9" x14ac:dyDescent="0.25">
      <c r="B21" s="6" t="s">
        <v>2</v>
      </c>
      <c r="C21" s="21">
        <v>3</v>
      </c>
      <c r="D21" s="21">
        <v>1.2</v>
      </c>
      <c r="E21" s="24">
        <f>D21*1.1</f>
        <v>1.32</v>
      </c>
      <c r="G21" t="s">
        <v>3</v>
      </c>
      <c r="I21" s="1">
        <v>0.1</v>
      </c>
    </row>
    <row r="22" spans="2:9" x14ac:dyDescent="0.25">
      <c r="B22" s="3" t="s">
        <v>4</v>
      </c>
      <c r="C22" s="4">
        <v>0.4</v>
      </c>
      <c r="D22" s="4">
        <v>0.25</v>
      </c>
      <c r="E22" s="25">
        <f>C22</f>
        <v>0.4</v>
      </c>
    </row>
    <row r="23" spans="2:9" x14ac:dyDescent="0.25">
      <c r="B23" s="5" t="s">
        <v>5</v>
      </c>
      <c r="C23" s="20">
        <f>+C22*C21</f>
        <v>1.2000000000000002</v>
      </c>
      <c r="D23" s="20">
        <f>+D22*D21</f>
        <v>0.3</v>
      </c>
      <c r="E23" s="20">
        <f>+E22*E21</f>
        <v>0.52800000000000002</v>
      </c>
      <c r="F23" s="2">
        <f>E23-D23</f>
        <v>0.22800000000000004</v>
      </c>
    </row>
    <row r="24" spans="2:9" x14ac:dyDescent="0.25">
      <c r="B24" t="s">
        <v>6</v>
      </c>
      <c r="C24" s="2">
        <v>0.6</v>
      </c>
      <c r="D24" s="2">
        <v>0.1</v>
      </c>
      <c r="E24" s="2">
        <f>D24*(1-40%)</f>
        <v>0.06</v>
      </c>
      <c r="F24" s="2">
        <f>E24-D24</f>
        <v>-4.0000000000000008E-2</v>
      </c>
    </row>
    <row r="25" spans="2:9" x14ac:dyDescent="0.25">
      <c r="B25" s="5" t="s">
        <v>7</v>
      </c>
      <c r="C25" s="20">
        <f>+C23-C24</f>
        <v>0.6000000000000002</v>
      </c>
      <c r="D25" s="20">
        <f>+D23-D24</f>
        <v>0.19999999999999998</v>
      </c>
      <c r="E25" s="20">
        <f>+E23-E24</f>
        <v>0.46800000000000003</v>
      </c>
    </row>
    <row r="26" spans="2:9" x14ac:dyDescent="0.25">
      <c r="B26" t="s">
        <v>8</v>
      </c>
      <c r="C26" s="2">
        <v>0.2</v>
      </c>
      <c r="D26" s="2">
        <v>0.1</v>
      </c>
      <c r="E26" s="2">
        <v>0.1</v>
      </c>
    </row>
    <row r="27" spans="2:9" x14ac:dyDescent="0.25">
      <c r="B27" s="5" t="s">
        <v>9</v>
      </c>
      <c r="C27" s="20">
        <f>+C25-C26</f>
        <v>0.40000000000000019</v>
      </c>
      <c r="D27" s="20">
        <f>+D25-D26</f>
        <v>9.9999999999999978E-2</v>
      </c>
      <c r="E27" s="20">
        <f>+E25-E26</f>
        <v>0.36799999999999999</v>
      </c>
    </row>
    <row r="28" spans="2:9" x14ac:dyDescent="0.25">
      <c r="B28" s="3" t="s">
        <v>10</v>
      </c>
      <c r="C28" s="4">
        <v>0.3</v>
      </c>
      <c r="D28" s="4">
        <v>0.3</v>
      </c>
      <c r="E28" s="4">
        <v>0.3</v>
      </c>
    </row>
    <row r="29" spans="2:9" x14ac:dyDescent="0.25">
      <c r="B29" t="s">
        <v>11</v>
      </c>
      <c r="C29">
        <f>+C28*C27</f>
        <v>0.12000000000000005</v>
      </c>
      <c r="D29">
        <f>+D28*D27</f>
        <v>2.9999999999999992E-2</v>
      </c>
      <c r="E29" s="2">
        <f>+E28*E27</f>
        <v>0.1104</v>
      </c>
      <c r="F29" s="2">
        <f>E29-D29</f>
        <v>8.0399999999999999E-2</v>
      </c>
    </row>
    <row r="30" spans="2:9" x14ac:dyDescent="0.25">
      <c r="B30" t="s">
        <v>12</v>
      </c>
      <c r="C30" s="2">
        <f>+C27-C29</f>
        <v>0.28000000000000014</v>
      </c>
      <c r="D30" s="2">
        <f>+D27-D29</f>
        <v>6.9999999999999979E-2</v>
      </c>
      <c r="E30" s="2">
        <f>+E27-E29</f>
        <v>0.2576</v>
      </c>
    </row>
    <row r="31" spans="2:9" x14ac:dyDescent="0.25">
      <c r="B31" s="5" t="s">
        <v>13</v>
      </c>
      <c r="C31" s="20">
        <f>+C30+C26</f>
        <v>0.48000000000000015</v>
      </c>
      <c r="D31" s="20">
        <f>+D30+D26</f>
        <v>0.16999999999999998</v>
      </c>
      <c r="E31" s="20">
        <f>+E30+E26</f>
        <v>0.35760000000000003</v>
      </c>
    </row>
    <row r="32" spans="2:9" x14ac:dyDescent="0.25">
      <c r="B32" t="s">
        <v>14</v>
      </c>
      <c r="C32" s="2">
        <f>C26</f>
        <v>0.2</v>
      </c>
      <c r="D32" s="2">
        <f>D26</f>
        <v>0.1</v>
      </c>
      <c r="E32" s="2">
        <f>E26</f>
        <v>0.1</v>
      </c>
    </row>
    <row r="33" spans="1:5" x14ac:dyDescent="0.25">
      <c r="B33" s="7" t="s">
        <v>15</v>
      </c>
      <c r="C33" s="16">
        <f>+C31-C32</f>
        <v>0.28000000000000014</v>
      </c>
      <c r="D33" s="16">
        <f>+D31-D32</f>
        <v>6.9999999999999979E-2</v>
      </c>
      <c r="E33" s="16">
        <f>+E31-E32</f>
        <v>0.25760000000000005</v>
      </c>
    </row>
    <row r="34" spans="1:5" x14ac:dyDescent="0.25">
      <c r="B34" s="8" t="s">
        <v>16</v>
      </c>
      <c r="C34" s="9">
        <f>+C33/$I$21</f>
        <v>2.8000000000000012</v>
      </c>
      <c r="D34" s="9">
        <f>+D33/$I$21</f>
        <v>0.69999999999999973</v>
      </c>
      <c r="E34" s="9">
        <f>+E33/$I$21</f>
        <v>2.5760000000000005</v>
      </c>
    </row>
    <row r="38" spans="1:5" x14ac:dyDescent="0.25">
      <c r="C38" s="11" t="s">
        <v>30</v>
      </c>
      <c r="D38" s="11" t="s">
        <v>31</v>
      </c>
      <c r="E38" s="11" t="s">
        <v>17</v>
      </c>
    </row>
    <row r="39" spans="1:5" x14ac:dyDescent="0.25">
      <c r="A39" s="14" t="s">
        <v>18</v>
      </c>
      <c r="B39" t="s">
        <v>36</v>
      </c>
      <c r="C39" s="26">
        <f>10%*D21*C22</f>
        <v>4.8000000000000001E-2</v>
      </c>
      <c r="D39" s="22">
        <f>C39/$I$21</f>
        <v>0.48</v>
      </c>
      <c r="E39" s="10">
        <f>+C39/$C$43</f>
        <v>0.25586353944562901</v>
      </c>
    </row>
    <row r="40" spans="1:5" x14ac:dyDescent="0.25">
      <c r="A40" s="14" t="s">
        <v>19</v>
      </c>
      <c r="B40" t="s">
        <v>20</v>
      </c>
      <c r="C40" s="26">
        <f>+(C22-D22)*(D21)</f>
        <v>0.18000000000000002</v>
      </c>
      <c r="D40" s="22">
        <f>C40/$I$21</f>
        <v>1.8</v>
      </c>
      <c r="E40" s="10">
        <f>+C40/$C$43</f>
        <v>0.95948827292110872</v>
      </c>
    </row>
    <row r="41" spans="1:5" x14ac:dyDescent="0.25">
      <c r="A41" s="14" t="s">
        <v>21</v>
      </c>
      <c r="B41" t="s">
        <v>22</v>
      </c>
      <c r="C41" s="26">
        <f>0.4*D24</f>
        <v>4.0000000000000008E-2</v>
      </c>
      <c r="D41" s="22">
        <f>C41/$I$21</f>
        <v>0.40000000000000008</v>
      </c>
      <c r="E41" s="10">
        <f t="shared" ref="E41" si="0">+C41/$C$43</f>
        <v>0.21321961620469085</v>
      </c>
    </row>
    <row r="42" spans="1:5" x14ac:dyDescent="0.25">
      <c r="A42" s="14" t="s">
        <v>33</v>
      </c>
      <c r="B42" s="12" t="s">
        <v>34</v>
      </c>
      <c r="C42" s="27">
        <f>-30%*(C39+C40+C41)</f>
        <v>-8.0399999999999999E-2</v>
      </c>
      <c r="D42" s="23">
        <f>C42/$I$21</f>
        <v>-0.80399999999999994</v>
      </c>
      <c r="E42" s="13">
        <f>+C42/$C$43</f>
        <v>-0.42857142857142855</v>
      </c>
    </row>
    <row r="43" spans="1:5" x14ac:dyDescent="0.25">
      <c r="B43" t="s">
        <v>23</v>
      </c>
      <c r="C43" s="26">
        <f>+SUM(C39:C42)</f>
        <v>0.18760000000000002</v>
      </c>
      <c r="D43" s="22">
        <f>+SUM(D39:D42)</f>
        <v>1.8760000000000003</v>
      </c>
      <c r="E43" s="1">
        <f>+SUM(E39:E42)</f>
        <v>1</v>
      </c>
    </row>
    <row r="49" spans="2:4" x14ac:dyDescent="0.25">
      <c r="B49" t="s">
        <v>24</v>
      </c>
      <c r="C49" s="2">
        <f>+D34</f>
        <v>0.69999999999999973</v>
      </c>
    </row>
    <row r="50" spans="2:4" x14ac:dyDescent="0.25">
      <c r="B50" t="s">
        <v>23</v>
      </c>
      <c r="C50">
        <f>+C43/I21</f>
        <v>1.8760000000000001</v>
      </c>
    </row>
    <row r="51" spans="2:4" x14ac:dyDescent="0.25">
      <c r="B51" t="s">
        <v>25</v>
      </c>
      <c r="C51" s="2">
        <f>+C49+C50</f>
        <v>2.5759999999999996</v>
      </c>
    </row>
    <row r="52" spans="2:4" x14ac:dyDescent="0.25">
      <c r="B52" s="8" t="s">
        <v>26</v>
      </c>
      <c r="C52" s="15" t="str">
        <f>"["&amp;TEXT(C49,"0.00")&amp;" ; "&amp;TEXT(C51,"0.00")&amp;"]"</f>
        <v>[0.70 ; 2.58]</v>
      </c>
      <c r="D52" s="17"/>
    </row>
    <row r="53" spans="2:4" x14ac:dyDescent="0.25">
      <c r="B53" t="s">
        <v>27</v>
      </c>
      <c r="C53" s="2">
        <f>AVERAGE(C49,C51)</f>
        <v>1.6379999999999997</v>
      </c>
      <c r="D53" s="18"/>
    </row>
    <row r="54" spans="2:4" x14ac:dyDescent="0.25">
      <c r="B54" t="s">
        <v>28</v>
      </c>
      <c r="C54" s="2">
        <f>C51-C53</f>
        <v>0.93799999999999994</v>
      </c>
      <c r="D54" s="18"/>
    </row>
    <row r="55" spans="2:4" x14ac:dyDescent="0.25">
      <c r="B55" t="s">
        <v>29</v>
      </c>
      <c r="C55" s="1">
        <f>(C53-C49)/C49</f>
        <v>1.3400000000000005</v>
      </c>
      <c r="D55" s="19"/>
    </row>
  </sheetData>
  <pageMargins left="0.7" right="0.7" top="0.75" bottom="0.75" header="0.3" footer="0.3"/>
  <ignoredErrors>
    <ignoredError sqref="A39:A42" numberStoredAsText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9D06A7CC18D44E9AEF22A83B1CF9C2" ma:contentTypeVersion="9" ma:contentTypeDescription="Criar um novo documento." ma:contentTypeScope="" ma:versionID="9fbf10c135fca4e0ab11c6069decc817">
  <xsd:schema xmlns:xsd="http://www.w3.org/2001/XMLSchema" xmlns:xs="http://www.w3.org/2001/XMLSchema" xmlns:p="http://schemas.microsoft.com/office/2006/metadata/properties" xmlns:ns2="c8978d91-f351-421c-8b15-b251e129c7c0" targetNamespace="http://schemas.microsoft.com/office/2006/metadata/properties" ma:root="true" ma:fieldsID="8a1792592758819513c5d084d49f3da8" ns2:_="">
    <xsd:import namespace="c8978d91-f351-421c-8b15-b251e129c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78d91-f351-421c-8b15-b251e129c7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BC3BF-898C-4DBB-8430-F74CA2A1A3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91750C-042E-402A-A3D9-F882F8975D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978d91-f351-421c-8b15-b251e129c7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467792-5B63-47B3-9A8A-0C10DD81285F}">
  <ds:schemaRefs>
    <ds:schemaRef ds:uri="http://schemas.microsoft.com/office/2006/documentManagement/types"/>
    <ds:schemaRef ds:uri="c70ed27d-97e6-426f-8fdd-e07273d58975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Calculating Synergies Value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Alice Nunes</dc:creator>
  <cp:keywords/>
  <dc:description/>
  <cp:lastModifiedBy>Margarida Soares</cp:lastModifiedBy>
  <cp:revision/>
  <dcterms:created xsi:type="dcterms:W3CDTF">2020-03-31T10:29:17Z</dcterms:created>
  <dcterms:modified xsi:type="dcterms:W3CDTF">2022-11-02T11:18:06Z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0x0101005E9D06A7CC18D44E9AEF22A83B1CF9C2</vt:lpwstr>
  </property>
</Properties>
</file>