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\Dropbox\Nova SBE\Nova SBE Teaching\Advanced Financial Management\Fall 2020-2021\Lecture 05\"/>
    </mc:Choice>
  </mc:AlternateContent>
  <xr:revisionPtr revIDLastSave="0" documentId="13_ncr:1_{3E1490E6-BE37-439C-A896-B4BDDDDE2499}" xr6:coauthVersionLast="45" xr6:coauthVersionMax="45" xr10:uidLastSave="{00000000-0000-0000-0000-000000000000}"/>
  <bookViews>
    <workbookView xWindow="-98" yWindow="-98" windowWidth="19396" windowHeight="10395" xr2:uid="{1EADC8BC-B81F-4929-B2E2-A093ED0965C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2" i="1" l="1"/>
  <c r="C21" i="1"/>
  <c r="C79" i="1" l="1"/>
  <c r="C72" i="1"/>
  <c r="C66" i="1"/>
  <c r="C50" i="1"/>
  <c r="D22" i="1"/>
  <c r="C24" i="1" l="1"/>
  <c r="D24" i="1" s="1"/>
  <c r="C36" i="1"/>
  <c r="D21" i="1"/>
</calcChain>
</file>

<file path=xl/sharedStrings.xml><?xml version="1.0" encoding="utf-8"?>
<sst xmlns="http://schemas.openxmlformats.org/spreadsheetml/2006/main" count="40" uniqueCount="33">
  <si>
    <t>Rp</t>
  </si>
  <si>
    <t>Wa</t>
  </si>
  <si>
    <t>Ra</t>
  </si>
  <si>
    <t>Rb</t>
  </si>
  <si>
    <t>Wb</t>
  </si>
  <si>
    <t>%</t>
  </si>
  <si>
    <t>€</t>
  </si>
  <si>
    <t>Investment</t>
  </si>
  <si>
    <t>σp</t>
  </si>
  <si>
    <t>σa</t>
  </si>
  <si>
    <t>σb</t>
  </si>
  <si>
    <t>ρab</t>
  </si>
  <si>
    <t>Rc (CAPM)</t>
  </si>
  <si>
    <t>Rf</t>
  </si>
  <si>
    <t>Rm</t>
  </si>
  <si>
    <t>βc</t>
  </si>
  <si>
    <t>&gt;9%</t>
  </si>
  <si>
    <t>The stock is under the SML since it has an expected value lower than the equilibrium expected return. That means that the price is overvalued and thus it will decrease.</t>
  </si>
  <si>
    <t>σm</t>
  </si>
  <si>
    <t>Rp (CML)</t>
  </si>
  <si>
    <t>&gt; 12%, the portfolio is not efficient</t>
  </si>
  <si>
    <t>β</t>
  </si>
  <si>
    <t>CAPM return</t>
  </si>
  <si>
    <t>R</t>
  </si>
  <si>
    <t>&lt; 8%, the stock is above the SML, thus its price will increase and its expected return will decrease.</t>
  </si>
  <si>
    <t>d.</t>
  </si>
  <si>
    <t>No, because there are alternatives that are more efficient. For example, investing in asset B only in this case would give more return and less risk than this combination in particular.</t>
  </si>
  <si>
    <t>Portfolio Analysis</t>
  </si>
  <si>
    <t>CAPM</t>
  </si>
  <si>
    <t>We would like to have Rp = 4%. The return of the portfolio can be found by doing</t>
  </si>
  <si>
    <t>Rp = Wa . Ra + Wb . Rb, that is, 4% = Wa . 8% + Wb . 5%</t>
  </si>
  <si>
    <t>Since Wa + Wb = 1 , Wb = 1 - Wa. And we plug this in the first equation to get:</t>
  </si>
  <si>
    <t>Wa = (4%-5%)/(8%-5%)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</si>
</sst>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9" fontId="0" fillId="0" borderId="0" xfId="0" applyNumberFormat="1"/>
    <xf numFmtId="10" fontId="0" fillId="0" borderId="0" xfId="0" applyNumberFormat="1"/>
    <xf numFmtId="0" fontId="0" fillId="2" borderId="0" xfId="0" applyFill="1"/>
    <xf numFmtId="10" fontId="0" fillId="2" borderId="0" xfId="2" applyNumberFormat="1" applyFont="1" applyFill="1"/>
    <xf numFmtId="10" fontId="0" fillId="2" borderId="0" xfId="0" applyNumberFormat="1" applyFill="1"/>
    <xf numFmtId="2" fontId="0" fillId="0" borderId="0" xfId="0" applyNumberFormat="1"/>
    <xf numFmtId="165" fontId="0" fillId="0" borderId="0" xfId="1" applyNumberFormat="1" applyFont="1"/>
    <xf numFmtId="166" fontId="0" fillId="2" borderId="0" xfId="0" applyNumberFormat="1" applyFill="1"/>
    <xf numFmtId="0" fontId="0" fillId="3" borderId="0" xfId="0" applyFill="1"/>
    <xf numFmtId="10" fontId="0" fillId="3" borderId="0" xfId="0" applyNumberFormat="1" applyFill="1"/>
    <xf numFmtId="166" fontId="0" fillId="3" borderId="0" xfId="0" applyNumberFormat="1" applyFill="1"/>
    <xf numFmtId="0" fontId="2" fillId="0" borderId="0" xfId="0" applyFont="1"/>
    <xf numFmtId="0" fontId="2" fillId="2" borderId="0" xfId="0" applyFont="1" applyFill="1"/>
    <xf numFmtId="164" fontId="0" fillId="2" borderId="0" xfId="2" applyNumberFormat="1" applyFont="1" applyFill="1"/>
    <xf numFmtId="0" fontId="2" fillId="0" borderId="0" xfId="0" applyFont="1" applyFill="1"/>
    <xf numFmtId="164" fontId="0" fillId="2" borderId="0" xfId="0" applyNumberFormat="1" applyFill="1"/>
    <xf numFmtId="9" fontId="0" fillId="2" borderId="0" xfId="2" applyFont="1" applyFill="1"/>
    <xf numFmtId="0" fontId="4" fillId="4" borderId="0" xfId="0" applyFont="1" applyFill="1"/>
    <xf numFmtId="0" fontId="3" fillId="4" borderId="0" xfId="0" applyFont="1" applyFill="1"/>
    <xf numFmtId="0" fontId="4" fillId="3" borderId="0" xfId="0" applyFont="1" applyFill="1"/>
    <xf numFmtId="0" fontId="3" fillId="3" borderId="0" xfId="0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53577</xdr:rowOff>
    </xdr:from>
    <xdr:to>
      <xdr:col>8</xdr:col>
      <xdr:colOff>104793</xdr:colOff>
      <xdr:row>14</xdr:row>
      <xdr:rowOff>157820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62030F-17C4-4F7B-93A2-287DAC5D3A5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090"/>
        <a:stretch/>
      </xdr:blipFill>
      <xdr:spPr>
        <a:xfrm>
          <a:off x="0" y="589358"/>
          <a:ext cx="7897434" cy="2068775"/>
        </a:xfrm>
        <a:prstGeom prst="rect">
          <a:avLst/>
        </a:prstGeom>
      </xdr:spPr>
    </xdr:pic>
    <xdr:clientData/>
  </xdr:twoCellAnchor>
  <xdr:twoCellAnchor editAs="oneCell">
    <xdr:from>
      <xdr:col>0</xdr:col>
      <xdr:colOff>160020</xdr:colOff>
      <xdr:row>24</xdr:row>
      <xdr:rowOff>106680</xdr:rowOff>
    </xdr:from>
    <xdr:to>
      <xdr:col>8</xdr:col>
      <xdr:colOff>74337</xdr:colOff>
      <xdr:row>27</xdr:row>
      <xdr:rowOff>148516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6A842CF-3D6E-4F2F-BA16-BB88F549AE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0020" y="4130040"/>
          <a:ext cx="7285714" cy="590476"/>
        </a:xfrm>
        <a:prstGeom prst="rect">
          <a:avLst/>
        </a:prstGeom>
      </xdr:spPr>
    </xdr:pic>
    <xdr:clientData/>
  </xdr:twoCellAnchor>
  <xdr:twoCellAnchor editAs="oneCell">
    <xdr:from>
      <xdr:col>0</xdr:col>
      <xdr:colOff>601980</xdr:colOff>
      <xdr:row>27</xdr:row>
      <xdr:rowOff>144780</xdr:rowOff>
    </xdr:from>
    <xdr:to>
      <xdr:col>4</xdr:col>
      <xdr:colOff>466601</xdr:colOff>
      <xdr:row>30</xdr:row>
      <xdr:rowOff>62806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0DE1D38-E766-46D6-A296-4BA552995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1980" y="4716780"/>
          <a:ext cx="4800000" cy="466667"/>
        </a:xfrm>
        <a:prstGeom prst="rect">
          <a:avLst/>
        </a:prstGeom>
      </xdr:spPr>
    </xdr:pic>
    <xdr:clientData/>
  </xdr:twoCellAnchor>
  <xdr:twoCellAnchor editAs="oneCell">
    <xdr:from>
      <xdr:col>0</xdr:col>
      <xdr:colOff>205740</xdr:colOff>
      <xdr:row>36</xdr:row>
      <xdr:rowOff>45720</xdr:rowOff>
    </xdr:from>
    <xdr:to>
      <xdr:col>7</xdr:col>
      <xdr:colOff>603467</xdr:colOff>
      <xdr:row>39</xdr:row>
      <xdr:rowOff>97080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F350FA2-80C2-459D-AD0C-26590327FA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5740" y="6522720"/>
          <a:ext cx="7077133" cy="622860"/>
        </a:xfrm>
        <a:prstGeom prst="rect">
          <a:avLst/>
        </a:prstGeom>
      </xdr:spPr>
    </xdr:pic>
    <xdr:clientData/>
  </xdr:twoCellAnchor>
  <xdr:twoCellAnchor editAs="oneCell">
    <xdr:from>
      <xdr:col>0</xdr:col>
      <xdr:colOff>243840</xdr:colOff>
      <xdr:row>42</xdr:row>
      <xdr:rowOff>0</xdr:rowOff>
    </xdr:from>
    <xdr:to>
      <xdr:col>8</xdr:col>
      <xdr:colOff>53395</xdr:colOff>
      <xdr:row>45</xdr:row>
      <xdr:rowOff>22789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050E327-A2EC-4C7F-9050-73DC0AF02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3840" y="7315200"/>
          <a:ext cx="7180952" cy="571429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53</xdr:row>
      <xdr:rowOff>14286</xdr:rowOff>
    </xdr:from>
    <xdr:to>
      <xdr:col>8</xdr:col>
      <xdr:colOff>234324</xdr:colOff>
      <xdr:row>58</xdr:row>
      <xdr:rowOff>79854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AA9C485-1163-4C1F-990B-113793A2694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t="20764"/>
        <a:stretch/>
      </xdr:blipFill>
      <xdr:spPr>
        <a:xfrm>
          <a:off x="53340" y="9382124"/>
          <a:ext cx="7967672" cy="970443"/>
        </a:xfrm>
        <a:prstGeom prst="rect">
          <a:avLst/>
        </a:prstGeom>
      </xdr:spPr>
    </xdr:pic>
    <xdr:clientData/>
  </xdr:twoCellAnchor>
  <xdr:twoCellAnchor editAs="oneCell">
    <xdr:from>
      <xdr:col>0</xdr:col>
      <xdr:colOff>350520</xdr:colOff>
      <xdr:row>66</xdr:row>
      <xdr:rowOff>53340</xdr:rowOff>
    </xdr:from>
    <xdr:to>
      <xdr:col>8</xdr:col>
      <xdr:colOff>74361</xdr:colOff>
      <xdr:row>69</xdr:row>
      <xdr:rowOff>66606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769768A-4C37-4A75-99CB-70A4C66DA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50520" y="11574780"/>
          <a:ext cx="7095238" cy="561905"/>
        </a:xfrm>
        <a:prstGeom prst="rect">
          <a:avLst/>
        </a:prstGeom>
      </xdr:spPr>
    </xdr:pic>
    <xdr:clientData/>
  </xdr:twoCellAnchor>
  <xdr:twoCellAnchor editAs="oneCell">
    <xdr:from>
      <xdr:col>0</xdr:col>
      <xdr:colOff>350520</xdr:colOff>
      <xdr:row>72</xdr:row>
      <xdr:rowOff>68580</xdr:rowOff>
    </xdr:from>
    <xdr:to>
      <xdr:col>8</xdr:col>
      <xdr:colOff>102932</xdr:colOff>
      <xdr:row>75</xdr:row>
      <xdr:rowOff>72320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F3C036A-EFA8-4F4C-8A08-DC5556A74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50520" y="12687300"/>
          <a:ext cx="7123809" cy="5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403860</xdr:colOff>
      <xdr:row>79</xdr:row>
      <xdr:rowOff>83820</xdr:rowOff>
    </xdr:from>
    <xdr:to>
      <xdr:col>8</xdr:col>
      <xdr:colOff>194368</xdr:colOff>
      <xdr:row>89</xdr:row>
      <xdr:rowOff>159783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5CF9486E-B9C3-4A33-81F5-E1F3B7CFD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03860" y="13982700"/>
          <a:ext cx="7161905" cy="19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E2F83-4E98-4751-8CA7-3CE6E80E4486}">
  <dimension ref="B2:F91"/>
  <sheetViews>
    <sheetView showGridLines="0" tabSelected="1" topLeftCell="A6" zoomScaleNormal="100" workbookViewId="0">
      <selection activeCell="F21" sqref="F21"/>
    </sheetView>
  </sheetViews>
  <sheetFormatPr defaultRowHeight="14.25" x14ac:dyDescent="0.45"/>
  <cols>
    <col min="2" max="2" width="21.265625" customWidth="1"/>
    <col min="3" max="3" width="9.3984375" customWidth="1"/>
    <col min="4" max="4" width="33" customWidth="1"/>
  </cols>
  <sheetData>
    <row r="2" spans="2:6" s="18" customFormat="1" x14ac:dyDescent="0.45">
      <c r="B2" s="19" t="s">
        <v>27</v>
      </c>
    </row>
    <row r="3" spans="2:6" ht="10.9" customHeight="1" x14ac:dyDescent="0.45"/>
    <row r="16" spans="2:6" x14ac:dyDescent="0.45">
      <c r="B16" t="s">
        <v>2</v>
      </c>
      <c r="C16" s="1">
        <v>0.08</v>
      </c>
      <c r="F16" t="s">
        <v>29</v>
      </c>
    </row>
    <row r="17" spans="2:6" x14ac:dyDescent="0.45">
      <c r="B17" t="s">
        <v>3</v>
      </c>
      <c r="C17" s="1">
        <v>0.05</v>
      </c>
      <c r="F17" t="s">
        <v>30</v>
      </c>
    </row>
    <row r="18" spans="2:6" x14ac:dyDescent="0.45">
      <c r="B18" t="s">
        <v>0</v>
      </c>
      <c r="C18" s="1">
        <v>0.04</v>
      </c>
      <c r="F18" t="s">
        <v>31</v>
      </c>
    </row>
    <row r="19" spans="2:6" x14ac:dyDescent="0.45">
      <c r="B19" t="s">
        <v>7</v>
      </c>
      <c r="C19" s="7">
        <v>10000</v>
      </c>
      <c r="F19" t="s">
        <v>32</v>
      </c>
    </row>
    <row r="20" spans="2:6" x14ac:dyDescent="0.45">
      <c r="C20" t="s">
        <v>5</v>
      </c>
      <c r="D20" t="s">
        <v>6</v>
      </c>
    </row>
    <row r="21" spans="2:6" x14ac:dyDescent="0.45">
      <c r="B21" s="3" t="s">
        <v>1</v>
      </c>
      <c r="C21" s="4">
        <f>+(C18-C17)/(C16-C17)</f>
        <v>-0.33333333333333343</v>
      </c>
      <c r="D21" s="8">
        <f>+C21*C19</f>
        <v>-3333.3333333333344</v>
      </c>
    </row>
    <row r="22" spans="2:6" x14ac:dyDescent="0.45">
      <c r="B22" s="3" t="s">
        <v>4</v>
      </c>
      <c r="C22" s="5">
        <f>1-C21</f>
        <v>1.3333333333333335</v>
      </c>
      <c r="D22" s="8">
        <f>+C22*C19</f>
        <v>13333.333333333334</v>
      </c>
    </row>
    <row r="23" spans="2:6" s="9" customFormat="1" x14ac:dyDescent="0.45">
      <c r="C23" s="10"/>
      <c r="D23" s="11"/>
    </row>
    <row r="24" spans="2:6" x14ac:dyDescent="0.45">
      <c r="B24" t="s">
        <v>0</v>
      </c>
      <c r="C24" s="2">
        <f>+C21*C16+C22*C17</f>
        <v>4.0000000000000008E-2</v>
      </c>
      <c r="D24" t="b">
        <f>+C24=C18</f>
        <v>1</v>
      </c>
    </row>
    <row r="32" spans="2:6" x14ac:dyDescent="0.45">
      <c r="B32" s="12" t="s">
        <v>9</v>
      </c>
      <c r="C32" s="1">
        <v>0.3</v>
      </c>
    </row>
    <row r="33" spans="2:3" x14ac:dyDescent="0.45">
      <c r="B33" s="12" t="s">
        <v>10</v>
      </c>
      <c r="C33" s="1">
        <v>0.2</v>
      </c>
    </row>
    <row r="34" spans="2:3" x14ac:dyDescent="0.45">
      <c r="B34" s="12" t="s">
        <v>11</v>
      </c>
      <c r="C34">
        <v>0.2</v>
      </c>
    </row>
    <row r="36" spans="2:3" x14ac:dyDescent="0.45">
      <c r="B36" s="13" t="s">
        <v>8</v>
      </c>
      <c r="C36" s="14">
        <f>SQRT((C32*C21)^2+(C33*C22)^2+2*C21*C22*C32*C33*C34)</f>
        <v>0.26541372316525852</v>
      </c>
    </row>
    <row r="41" spans="2:3" x14ac:dyDescent="0.45">
      <c r="B41" s="3" t="s">
        <v>26</v>
      </c>
    </row>
    <row r="47" spans="2:3" x14ac:dyDescent="0.45">
      <c r="B47" t="s">
        <v>13</v>
      </c>
      <c r="C47" s="1">
        <v>0.02</v>
      </c>
    </row>
    <row r="48" spans="2:3" x14ac:dyDescent="0.45">
      <c r="B48" t="s">
        <v>14</v>
      </c>
      <c r="C48" s="1">
        <v>0.08</v>
      </c>
    </row>
    <row r="49" spans="2:5" x14ac:dyDescent="0.45">
      <c r="B49" s="12" t="s">
        <v>15</v>
      </c>
      <c r="C49" s="6">
        <v>1.4</v>
      </c>
    </row>
    <row r="50" spans="2:5" x14ac:dyDescent="0.45">
      <c r="B50" s="3" t="s">
        <v>12</v>
      </c>
      <c r="C50" s="14">
        <f>+C47+(C48-C47)*C49</f>
        <v>0.104</v>
      </c>
      <c r="D50" s="3" t="s">
        <v>16</v>
      </c>
      <c r="E50" t="s">
        <v>17</v>
      </c>
    </row>
    <row r="52" spans="2:5" s="18" customFormat="1" x14ac:dyDescent="0.45">
      <c r="B52" s="19" t="s">
        <v>28</v>
      </c>
    </row>
    <row r="53" spans="2:5" s="20" customFormat="1" ht="9.75" customHeight="1" x14ac:dyDescent="0.45">
      <c r="B53" s="21"/>
    </row>
    <row r="60" spans="2:5" x14ac:dyDescent="0.45">
      <c r="B60" t="s">
        <v>14</v>
      </c>
      <c r="C60" s="1">
        <v>0.08</v>
      </c>
    </row>
    <row r="61" spans="2:5" x14ac:dyDescent="0.45">
      <c r="B61" s="15" t="s">
        <v>18</v>
      </c>
      <c r="C61" s="1">
        <v>0.14000000000000001</v>
      </c>
    </row>
    <row r="62" spans="2:5" x14ac:dyDescent="0.45">
      <c r="B62" t="s">
        <v>13</v>
      </c>
      <c r="C62" s="1">
        <v>0.03</v>
      </c>
    </row>
    <row r="63" spans="2:5" x14ac:dyDescent="0.45">
      <c r="B63" t="s">
        <v>0</v>
      </c>
      <c r="C63" s="1">
        <v>0.12</v>
      </c>
    </row>
    <row r="64" spans="2:5" x14ac:dyDescent="0.45">
      <c r="B64" s="15" t="s">
        <v>8</v>
      </c>
      <c r="C64" s="1">
        <v>0.3</v>
      </c>
    </row>
    <row r="66" spans="2:6" x14ac:dyDescent="0.45">
      <c r="B66" s="3" t="s">
        <v>19</v>
      </c>
      <c r="C66" s="16">
        <f>+C62+((C60-C62)/C61)*C64</f>
        <v>0.13714285714285712</v>
      </c>
      <c r="D66" s="3" t="s">
        <v>20</v>
      </c>
      <c r="E66" s="3"/>
      <c r="F66" s="3"/>
    </row>
    <row r="71" spans="2:6" x14ac:dyDescent="0.45">
      <c r="B71" s="12" t="s">
        <v>21</v>
      </c>
      <c r="C71">
        <v>1.2</v>
      </c>
    </row>
    <row r="72" spans="2:6" x14ac:dyDescent="0.45">
      <c r="B72" s="3" t="s">
        <v>22</v>
      </c>
      <c r="C72" s="14">
        <f>+C62+C71*(C60-C62)</f>
        <v>0.09</v>
      </c>
    </row>
    <row r="77" spans="2:6" x14ac:dyDescent="0.45">
      <c r="B77" s="12" t="s">
        <v>21</v>
      </c>
      <c r="C77">
        <v>0.6</v>
      </c>
    </row>
    <row r="78" spans="2:6" x14ac:dyDescent="0.45">
      <c r="B78" t="s">
        <v>23</v>
      </c>
      <c r="C78" s="1">
        <v>0.08</v>
      </c>
    </row>
    <row r="79" spans="2:6" x14ac:dyDescent="0.45">
      <c r="B79" s="3" t="s">
        <v>22</v>
      </c>
      <c r="C79" s="17">
        <f>+C62+C77*(C60-C62)</f>
        <v>0.06</v>
      </c>
      <c r="D79" t="s">
        <v>24</v>
      </c>
    </row>
    <row r="91" spans="2:2" x14ac:dyDescent="0.45">
      <c r="B91" s="3" t="s">
        <v>25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E9D06A7CC18D44E9AEF22A83B1CF9C2" ma:contentTypeVersion="9" ma:contentTypeDescription="Criar um novo documento." ma:contentTypeScope="" ma:versionID="9fbf10c135fca4e0ab11c6069decc817">
  <xsd:schema xmlns:xsd="http://www.w3.org/2001/XMLSchema" xmlns:xs="http://www.w3.org/2001/XMLSchema" xmlns:p="http://schemas.microsoft.com/office/2006/metadata/properties" xmlns:ns2="c8978d91-f351-421c-8b15-b251e129c7c0" targetNamespace="http://schemas.microsoft.com/office/2006/metadata/properties" ma:root="true" ma:fieldsID="8a1792592758819513c5d084d49f3da8" ns2:_="">
    <xsd:import namespace="c8978d91-f351-421c-8b15-b251e129c7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978d91-f351-421c-8b15-b251e129c7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98C72E-C3B7-4678-8534-8F64DC6759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978d91-f351-421c-8b15-b251e129c7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53151D-A0A8-42B1-8796-763B369AA2C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B6982-5A3E-49B8-8167-5785B899E4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Nunes</dc:creator>
  <cp:lastModifiedBy>Margarida Soares</cp:lastModifiedBy>
  <dcterms:created xsi:type="dcterms:W3CDTF">2020-05-11T18:42:04Z</dcterms:created>
  <dcterms:modified xsi:type="dcterms:W3CDTF">2020-10-09T16:32:35Z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0x0101005E9D06A7CC18D44E9AEF22A83B1CF9C2</vt:lpwstr>
  </property>
</Properties>
</file>