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da.soares\Dropbox\Nova SBE\Nova SBE Teaching\Advanced Financial Management\Fall 2024-2025\Lecture 05\Lecture - video\"/>
    </mc:Choice>
  </mc:AlternateContent>
  <xr:revisionPtr revIDLastSave="0" documentId="13_ncr:1_{B5EEA7D4-38CA-42AD-81B0-BFBCAE047A19}" xr6:coauthVersionLast="47" xr6:coauthVersionMax="47" xr10:uidLastSave="{00000000-0000-0000-0000-000000000000}"/>
  <bookViews>
    <workbookView xWindow="28680" yWindow="-120" windowWidth="29040" windowHeight="15840" xr2:uid="{13724C3F-255C-482E-8AD5-2F4FA0D3F91B}"/>
  </bookViews>
  <sheets>
    <sheet name="Exampl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wrn2" hidden="1">{"Assump1",#N/A,TRUE,"Assumptions";"Assump2",#N/A,TRUE,"Assumptions"}</definedName>
    <definedName name="_____wrn2" hidden="1">{"Assump1",#N/A,TRUE,"Assumptions";"Assump2",#N/A,TRUE,"Assumptions"}</definedName>
    <definedName name="____wrn2" hidden="1">{"Assump1",#N/A,TRUE,"Assumptions";"Assump2",#N/A,TRUE,"Assumptions"}</definedName>
    <definedName name="___wrn2" hidden="1">{"Assump1",#N/A,TRUE,"Assumptions";"Assump2",#N/A,TRUE,"Assumptions"}</definedName>
    <definedName name="__wrn2" hidden="1">{"Assump1",#N/A,TRUE,"Assumptions";"Assump2",#N/A,TRUE,"Assumptions"}</definedName>
    <definedName name="_BSQ1">#REF!</definedName>
    <definedName name="_BSQ2">#REF!</definedName>
    <definedName name="_BSQ3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IRR1">#REF!</definedName>
    <definedName name="_IRR2">#REF!</definedName>
    <definedName name="_PL2000">#REF!</definedName>
    <definedName name="_PLQ1">#REF!</definedName>
    <definedName name="_PLQ2">#REF!</definedName>
    <definedName name="_PLQ3">#REF!</definedName>
    <definedName name="_TGF2">#REF!</definedName>
    <definedName name="_wrn2" hidden="1">{"Assump1",#N/A,TRUE,"Assumptions";"Assump2",#N/A,TRUE,"Assumptions"}</definedName>
    <definedName name="A_CITrateBV">'[1]Main Assumptions'!$C$14</definedName>
    <definedName name="A_CITrateGE">'[1]Main Assumptions'!$C$10</definedName>
    <definedName name="A_CITrateGR">'[1]Main Assumptions'!$C$11</definedName>
    <definedName name="A_CITrateIT">'[1]Main Assumptions'!$C$9</definedName>
    <definedName name="A_CITratePT">'[1]Main Assumptions'!$C$7</definedName>
    <definedName name="A_CITrateRO">'[1]Main Assumptions'!$C$12</definedName>
    <definedName name="A_CITrateSP">'[1]Main Assumptions'!$C$8</definedName>
    <definedName name="A_MargAccr_GE_4Q">'[2]Non-Realized_4Q'!$Z$34</definedName>
    <definedName name="A_MargAccr_GR_4Q">'[2]Non-Realized_4Q'!$Z$38</definedName>
    <definedName name="A_MargAccr_IT_4Q">'[2]Non-Realized_4Q'!$Z$26</definedName>
    <definedName name="A_MargAccr_PT_4Q">'[2]Non-Realized_4Q'!$Z$16</definedName>
    <definedName name="A_MargAccr_RO_4Q">'[2]Non-Realized_4Q'!$Z$42</definedName>
    <definedName name="A_MargAccr_SP_4Q">'[2]Non-Realized_4Q'!$Z$20</definedName>
    <definedName name="A_MargDTL_GE_4Q">'[2]Non-Realized_4Q'!$AC$34</definedName>
    <definedName name="A_MargDTL_GR_4Q">'[2]Non-Realized_4Q'!$AC$38</definedName>
    <definedName name="A_MargDTL_IT_4Q">'[2]Non-Realized_4Q'!$AC$26</definedName>
    <definedName name="A_MargDTL_PT_4Q">'[2]Non-Realized_4Q'!$AC$16</definedName>
    <definedName name="A_MargDTL_RO_4Q">'[2]Non-Realized_4Q'!$AC$42</definedName>
    <definedName name="A_MargDTL_SP_4Q">'[2]Non-Realized_4Q'!$AC$20</definedName>
    <definedName name="aa">#REF!</definedName>
    <definedName name="aaa">#REF!</definedName>
    <definedName name="abc">#REF!</definedName>
    <definedName name="Agosto">[3]Estim101112!$H$5:$H$165</definedName>
    <definedName name="Agosto1">[3]Estim101112!$H$5:$H$165</definedName>
    <definedName name="Ap_CITrateGE">'[1]Main Assumptions'!$E$10</definedName>
    <definedName name="Ap_CITrateGR">'[1]Main Assumptions'!$E$11</definedName>
    <definedName name="Ap_CITrateIT">'[1]Main Assumptions'!$E$9</definedName>
    <definedName name="Ap_CITratePT">'[1]Main Assumptions'!$E$7</definedName>
    <definedName name="Ap_CITrateRO">'[1]Main Assumptions'!$E$12</definedName>
    <definedName name="Ap_CITrateSP">'[1]Main Assumptions'!$E$8</definedName>
    <definedName name="Área_impressão_IM">#REF!</definedName>
    <definedName name="Área_impressão_IM___0">#REF!</definedName>
    <definedName name="Área_impressão_IM___10">#REF!</definedName>
    <definedName name="Área_impressão_IM___11">#REF!</definedName>
    <definedName name="Área_impressão_IM___5">#REF!</definedName>
    <definedName name="Área_impressão_IM___8">#REF!</definedName>
    <definedName name="Área_impressão_IM___9">#REF!</definedName>
    <definedName name="AS2DocOpenMode" hidden="1">"AS2DocumentEdit"</definedName>
    <definedName name="Assetvalue">#REF!</definedName>
    <definedName name="autarq2">#REF!</definedName>
    <definedName name="B_CITrateGE">'[1]Main Assumptions'!$D$10</definedName>
    <definedName name="B_CITrateGR">'[1]Main Assumptions'!$D$11</definedName>
    <definedName name="B_CITrateIT">'[1]Main Assumptions'!$D$9</definedName>
    <definedName name="B_CITratePT">'[1]Main Assumptions'!$D$7</definedName>
    <definedName name="B_CITrateRO">'[1]Main Assumptions'!$D$12</definedName>
    <definedName name="B_CITrateSP">'[1]Main Assumptions'!$D$8</definedName>
    <definedName name="Balance">#REF!</definedName>
    <definedName name="BILAN">#REF!</definedName>
    <definedName name="BLPH1" hidden="1">'[4]PSI20 Graph'!$B$3</definedName>
    <definedName name="BLPH2" hidden="1">'[4]PSI20 Graph'!$B$17</definedName>
    <definedName name="BNJN">#REF!</definedName>
    <definedName name="BNJS">#REF!</definedName>
    <definedName name="Brasil_H">#REF!</definedName>
    <definedName name="Brasil_O">#REF!</definedName>
    <definedName name="Brasil_R">#REF!</definedName>
    <definedName name="CAF">#REF!</definedName>
    <definedName name="capex2">#REF!</definedName>
    <definedName name="Cashyield1">#REF!</definedName>
    <definedName name="Cashyield2">#REF!</definedName>
    <definedName name="CNTH_H">#REF!</definedName>
    <definedName name="CNTH_O">#REF!</definedName>
    <definedName name="CNTH_R">#REF!</definedName>
    <definedName name="CNTN">#REF!</definedName>
    <definedName name="CNTS">#REF!</definedName>
    <definedName name="Comment">#REF!</definedName>
    <definedName name="Consolidado_H">#REF!</definedName>
    <definedName name="Consolidado_O">#REF!</definedName>
    <definedName name="Consolidado_R">#REF!</definedName>
    <definedName name="conv_ouro">#N/A</definedName>
    <definedName name="conv_ouro_i">#N/A</definedName>
    <definedName name="conv_outrascot">#N/A</definedName>
    <definedName name="conv_outrascot_i">#N/A</definedName>
    <definedName name="DAT3___0">#REF!</definedName>
    <definedName name="DAT3___10">#REF!</definedName>
    <definedName name="DAT3___11">#REF!</definedName>
    <definedName name="DAT3___5">#REF!</definedName>
    <definedName name="DAT3___8">#REF!</definedName>
    <definedName name="DAT3___9">#REF!</definedName>
    <definedName name="DAT4___0">#REF!</definedName>
    <definedName name="DAT4___10">#REF!</definedName>
    <definedName name="DAT4___11">#REF!</definedName>
    <definedName name="DAT4___5">#REF!</definedName>
    <definedName name="DAT4___8">#REF!</definedName>
    <definedName name="DAT4___9">#REF!</definedName>
    <definedName name="DAT5___0">#REF!</definedName>
    <definedName name="DAT5___10">#REF!</definedName>
    <definedName name="DAT5___11">#REF!</definedName>
    <definedName name="DAT5___5">#REF!</definedName>
    <definedName name="DAT5___8">#REF!</definedName>
    <definedName name="DAT5___9">#REF!</definedName>
    <definedName name="DAT6___0">#REF!</definedName>
    <definedName name="DAT6___10">#REF!</definedName>
    <definedName name="DAT6___11">#REF!</definedName>
    <definedName name="DAT6___5">#REF!</definedName>
    <definedName name="DAT6___8">#REF!</definedName>
    <definedName name="DAT6___9">#REF!</definedName>
    <definedName name="DAT7___0">#REF!</definedName>
    <definedName name="DAT7___10">#REF!</definedName>
    <definedName name="DAT7___11">#REF!</definedName>
    <definedName name="DAT7___5">#REF!</definedName>
    <definedName name="DAT7___8">#REF!</definedName>
    <definedName name="DAT7___9">#REF!</definedName>
    <definedName name="DAT8___0">#REF!</definedName>
    <definedName name="DAT8___10">#REF!</definedName>
    <definedName name="DAT8___11">#REF!</definedName>
    <definedName name="DAT8___5">#REF!</definedName>
    <definedName name="DAT8___8">#REF!</definedName>
    <definedName name="DAT8___9">#REF!</definedName>
    <definedName name="data">#REF!</definedName>
    <definedName name="_xlnm.Database">#REF!</definedName>
    <definedName name="DespAnual">#REF!</definedName>
    <definedName name="DPR" hidden="1">{"Assump1",#N/A,TRUE,"Assumptions";"Assump2",#N/A,TRUE,"Assumptions"}</definedName>
    <definedName name="dr">#REF!</definedName>
    <definedName name="eeeeeeee">#REF!</definedName>
    <definedName name="EPP">#REF!</definedName>
    <definedName name="Essai">[5]resulprep!$H$5:$I$171</definedName>
    <definedName name="euro">#REF!</definedName>
    <definedName name="euros___0">#REF!</definedName>
    <definedName name="euros___1">#REF!</definedName>
    <definedName name="euros___10">#REF!</definedName>
    <definedName name="euros___11">#REF!</definedName>
    <definedName name="euros___5">#REF!</definedName>
    <definedName name="euros___8">#REF!</definedName>
    <definedName name="euros___9">#REF!</definedName>
    <definedName name="Exch">[6]UN_VAL!$C$28</definedName>
    <definedName name="Exch_rate_SingUS">[6]UN_VAL!$C$71</definedName>
    <definedName name="Exch_rate_US">[6]UN_VAL!$C$67</definedName>
    <definedName name="Exch_US_PTE">[6]UN_VAL!$D$12</definedName>
    <definedName name="exchange_rate">[6]UN_VAL!$D$12</definedName>
    <definedName name="Exchange_rate__DM">[6]UN_VAL!$E$24</definedName>
    <definedName name="Exchange_rate__Ptas">[6]UN_VAL!$E$24</definedName>
    <definedName name="_xlnm.Extract">#REF!</definedName>
    <definedName name="FAR">#REF!</definedName>
    <definedName name="Format">#REF!</definedName>
    <definedName name="fra">#REF!</definedName>
    <definedName name="fx">#REF!</definedName>
    <definedName name="GfepiConso">#REF!</definedName>
    <definedName name="GfepiForecast">#REF!</definedName>
    <definedName name="GIL">0</definedName>
    <definedName name="guarant2">#REF!</definedName>
    <definedName name="Header">#REF!</definedName>
    <definedName name="Header___0">#REF!</definedName>
    <definedName name="Header___1">#REF!</definedName>
    <definedName name="Header___10">#REF!</definedName>
    <definedName name="Header___11">#REF!</definedName>
    <definedName name="Header___5">#REF!</definedName>
    <definedName name="Header___8">#REF!</definedName>
    <definedName name="Header___9">#REF!</definedName>
    <definedName name="Inflatab">#REF!</definedName>
    <definedName name="Inflatab___0">#REF!</definedName>
    <definedName name="Inflatab___1">#REF!</definedName>
    <definedName name="Inflatab___10">#REF!</definedName>
    <definedName name="Inflatab___11">#REF!</definedName>
    <definedName name="Inflatab___5">#REF!</definedName>
    <definedName name="Inflatab___8">#REF!</definedName>
    <definedName name="Inflatab___9">#REF!</definedName>
    <definedName name="Int_pay_dt2">#REF!</definedName>
    <definedName name="Internet_spot_euro_List">'[7]Interest Rates'!$A$42:$AJ$1500</definedName>
    <definedName name="Items">#REF!</definedName>
    <definedName name="lir">#REF!</definedName>
    <definedName name="mar">#REF!</definedName>
    <definedName name="Market_ExcessMRet">Example!$O$8:$O$62</definedName>
    <definedName name="mcavailable">0</definedName>
    <definedName name="MDFCN">#REF!</definedName>
    <definedName name="MDFCS">#REF!</definedName>
    <definedName name="MDFM">#REF!</definedName>
    <definedName name="MDFN">#REF!</definedName>
    <definedName name="MDFS">#REF!</definedName>
    <definedName name="MDLCN">#REF!</definedName>
    <definedName name="MDLCS">#REF!</definedName>
    <definedName name="MDLM">#REF!</definedName>
    <definedName name="MDLN">#REF!</definedName>
    <definedName name="MDLS">#REF!</definedName>
    <definedName name="Microsoft_ExcessMRet">Example!$N$8:$N$62</definedName>
    <definedName name="Microsoft_MReturns">Example!$J$8:$J$62</definedName>
    <definedName name="MMTN">#REF!</definedName>
    <definedName name="MMTSI">#REF!</definedName>
    <definedName name="Net_CF_to_Fin2">#REF!</definedName>
    <definedName name="Net_CF2">#REF!</definedName>
    <definedName name="New" hidden="1">{"Assump1",#N/A,TRUE,"Assumptions";"Assump2",#N/A,TRUE,"Assumptions"}</definedName>
    <definedName name="nonrec2">#REF!</definedName>
    <definedName name="otceur_p">#N/A</definedName>
    <definedName name="OUT">#REF!</definedName>
    <definedName name="PLventilationoverheads">#REF!</definedName>
    <definedName name="Portugal_H">#REF!</definedName>
    <definedName name="Portugal_O">#REF!</definedName>
    <definedName name="Portugal_R">#REF!</definedName>
    <definedName name="_xlnm.Print_Area" localSheetId="0">Example!$A$1:$J$6</definedName>
    <definedName name="_xlnm.Print_Area">#REF!</definedName>
    <definedName name="PRINT_CONDENS">#REF!</definedName>
    <definedName name="PRINT_DETALHE">#REF!,#REF!</definedName>
    <definedName name="_xlnm.Print_Titles">[8]PTE!$D$1:$E$65536,[8]PTE!$A$1:$IV$13</definedName>
    <definedName name="pte___0">#REF!</definedName>
    <definedName name="pte___1">#REF!</definedName>
    <definedName name="pte___10">#REF!</definedName>
    <definedName name="pte___11">#REF!</definedName>
    <definedName name="pte___3">#REF!</definedName>
    <definedName name="pte___5">#REF!</definedName>
    <definedName name="pte___8">#REF!</definedName>
    <definedName name="pte___9">#REF!</definedName>
    <definedName name="RawData">#REF!</definedName>
    <definedName name="RawData___0">#REF!</definedName>
    <definedName name="RawData___1">#REF!</definedName>
    <definedName name="RawData___10">#REF!</definedName>
    <definedName name="RawData___11">#REF!</definedName>
    <definedName name="RawData___5">#REF!</definedName>
    <definedName name="RawData___8">#REF!</definedName>
    <definedName name="RawData___9">#REF!</definedName>
    <definedName name="RawHeader">#REF!</definedName>
    <definedName name="RawHeader___0">#REF!</definedName>
    <definedName name="RawHeader___1">#REF!</definedName>
    <definedName name="RawHeader___10">#REF!</definedName>
    <definedName name="RawHeader___11">#REF!</definedName>
    <definedName name="RawHeader___5">#REF!</definedName>
    <definedName name="RawHeader___8">#REF!</definedName>
    <definedName name="RawHeader___9">#REF!</definedName>
    <definedName name="razsdcf">#REF!</definedName>
    <definedName name="RCPI6">[9]Assump1!$C$17</definedName>
    <definedName name="rea">#REF!</definedName>
    <definedName name="_xlnm.Recorder">[6]UN_VAL!$A$1:$A$65536</definedName>
    <definedName name="Regra">#REF!</definedName>
    <definedName name="resul1">[5]resulprep!$F$5:$G$171</definedName>
    <definedName name="Rf_Mreturns">Example!$L$8:$L$62</definedName>
    <definedName name="rmcAccount">845</definedName>
    <definedName name="RMCOptions">"*100000000000000"</definedName>
    <definedName name="SFL">#REF!</definedName>
    <definedName name="Share_price_esc">[6]UN_VAL!$C$7</definedName>
    <definedName name="Sierra2" hidden="1">{"Assump1",#N/A,TRUE,"Assumptions";"Assump2",#N/A,TRUE,"Assumptions"}</definedName>
    <definedName name="SIG">#REF!</definedName>
    <definedName name="Sonae">#REF!</definedName>
    <definedName name="SonaeAdj">#REF!</definedName>
    <definedName name="SonaeSheet">#REF!</definedName>
    <definedName name="SP500_MRetruns">Example!$K$8:$K$62</definedName>
    <definedName name="SP500_MReturns">Example!$K$8:$K$62</definedName>
    <definedName name="SPZC">#REF!</definedName>
    <definedName name="SPZN">#REF!</definedName>
    <definedName name="SPZS">#REF!</definedName>
    <definedName name="Stockmarket_price">[6]UN_VAL!$E$23</definedName>
    <definedName name="sudyuysudys">#N/A</definedName>
    <definedName name="tab1_2">#REF!</definedName>
    <definedName name="tab10_2">#REF!</definedName>
    <definedName name="tab10a_2">#REF!</definedName>
    <definedName name="tab11_2">#REF!</definedName>
    <definedName name="tab11a_2">#REF!</definedName>
    <definedName name="tab12_2">#REF!</definedName>
    <definedName name="tab12a_2">#REF!</definedName>
    <definedName name="tab13_2">#REF!</definedName>
    <definedName name="tab2_2">#REF!</definedName>
    <definedName name="tab2a_2">#REF!</definedName>
    <definedName name="tab3_2">#REF!</definedName>
    <definedName name="tab3a_2">#REF!</definedName>
    <definedName name="tab4_2">#REF!</definedName>
    <definedName name="tab4a_2">#REF!</definedName>
    <definedName name="tab5_2">#REF!</definedName>
    <definedName name="tab5a_2">#REF!</definedName>
    <definedName name="tab6_2">#REF!</definedName>
    <definedName name="tab6a_2">#REF!</definedName>
    <definedName name="tab7_2">#REF!</definedName>
    <definedName name="tab7a_2">#REF!</definedName>
    <definedName name="tab8_2">#REF!</definedName>
    <definedName name="tab8a_2">#REF!</definedName>
    <definedName name="tab9_2">#REF!</definedName>
    <definedName name="tab9a_2">#REF!</definedName>
    <definedName name="Taxrate">#REF!</definedName>
    <definedName name="Taxrate___0">#REF!</definedName>
    <definedName name="Taxrate___1">#REF!</definedName>
    <definedName name="Taxrate___10">#REF!</definedName>
    <definedName name="Taxrate___11">#REF!</definedName>
    <definedName name="Taxrate___5">#REF!</definedName>
    <definedName name="Taxrate___8">#REF!</definedName>
    <definedName name="Taxrate___9">#REF!</definedName>
    <definedName name="Telecel_mkt_cap">[6]UN_VAL!$C$8</definedName>
    <definedName name="TEST">#REF!</definedName>
    <definedName name="TEST___0">#REF!</definedName>
    <definedName name="TEST___10">#REF!</definedName>
    <definedName name="TEST___11">#REF!</definedName>
    <definedName name="TEST___5">#REF!</definedName>
    <definedName name="TEST___8">#REF!</definedName>
    <definedName name="TEST___9">#REF!</definedName>
    <definedName name="TESTHKEY">#REF!</definedName>
    <definedName name="TESTHKEY___0">#REF!</definedName>
    <definedName name="TESTHKEY___10">#REF!</definedName>
    <definedName name="TESTHKEY___11">#REF!</definedName>
    <definedName name="TESTHKEY___5">#REF!</definedName>
    <definedName name="TESTHKEY___8">#REF!</definedName>
    <definedName name="TESTHKEY___9">#REF!</definedName>
    <definedName name="TESTKEYS">#REF!</definedName>
    <definedName name="TESTKEYS___0">#REF!</definedName>
    <definedName name="TESTKEYS___10">#REF!</definedName>
    <definedName name="TESTKEYS___11">#REF!</definedName>
    <definedName name="TESTKEYS___5">#REF!</definedName>
    <definedName name="TESTKEYS___8">#REF!</definedName>
    <definedName name="TESTKEYS___9">#REF!</definedName>
    <definedName name="TESTVKEY">#REF!</definedName>
    <definedName name="TESTVKEY___0">#REF!</definedName>
    <definedName name="TESTVKEY___10">#REF!</definedName>
    <definedName name="TESTVKEY___11">#REF!</definedName>
    <definedName name="TESTVKEY___5">#REF!</definedName>
    <definedName name="TESTVKEY___8">#REF!</definedName>
    <definedName name="TESTVKEY___9">#REF!</definedName>
    <definedName name="TextRefCopyRangeCount" hidden="1">11</definedName>
    <definedName name="TIM_mkt_cap">[6]UN_VAL!$C$20</definedName>
    <definedName name="TIM_ord_price">[6]UN_VAL!$C$17</definedName>
    <definedName name="TLA1_2">#REF!</definedName>
    <definedName name="TLA2_2">#REF!</definedName>
    <definedName name="Twitter_ExcMRet">Example!$M$8:$M$62</definedName>
    <definedName name="Twitter_MReturns">Example!$I$8:$I$62</definedName>
    <definedName name="Twitter_Returns">Example!$I$8:$I$62</definedName>
    <definedName name="tx_tab_2">#REF!</definedName>
    <definedName name="Updating">[6]UN_VAL!$A$1:$A$65536</definedName>
    <definedName name="Updatmobile">[6]UN_VAL!$C$1</definedName>
    <definedName name="usrNoteFlag">#REF!</definedName>
    <definedName name="usrNoteRange">#REF!</definedName>
    <definedName name="valores">[10]CE!$D$1:$D$65536,[10]CE!$F$1:$F$65536,[10]CE!$H$1:$H$65536,[10]CE!$J$1:$J$65536,[10]CE!$L$1:$L$65536,[10]CE!$N$1:$N$65536,[10]CE!$P$1:$P$65536,[10]CE!$R$1:$R$65536,[10]CE!$T$1:$T$65536,[10]CE!$V$1:$V$65536,[10]CE!$X$1:$X$65536,[10]CE!$Z$1:$Z$65536,[10]CE!$AB$1:$AB$65536</definedName>
    <definedName name="VOB">#REF!</definedName>
    <definedName name="weweww">#N/A</definedName>
    <definedName name="WMB">#REF!</definedName>
    <definedName name="wrn.Assumptions." hidden="1">{"Assump1",#N/A,TRUE,"Assumptions";"Assump2",#N/A,TRUE,"Assumptions"}</definedName>
    <definedName name="wrn.LOURES." hidden="1">{"LOURES1",#N/A,TRUE,"Sheet1";"LOURES2",#N/A,TRUE,"Sheet1"}</definedName>
    <definedName name="wrn.pdf." hidden="1">{#N/A,#N/A,FALSE,"d111a-bdie-d"}</definedName>
    <definedName name="WRTMN">#REF!</definedName>
    <definedName name="WRTMS">#REF!</definedName>
    <definedName name="WRTSO">#REF!</definedName>
    <definedName name="WRTSSCN">#REF!</definedName>
    <definedName name="WRTSSCS">#REF!</definedName>
    <definedName name="WRTSSM">#REF!</definedName>
    <definedName name="WRTSSN">#REF!</definedName>
    <definedName name="WRTSSS">#REF!</definedName>
    <definedName name="XRefCopyRangeCount" hidden="1">1</definedName>
    <definedName name="ZP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1" l="1"/>
  <c r="J9" i="1"/>
  <c r="N9" i="1" s="1"/>
  <c r="J10" i="1"/>
  <c r="J11" i="1"/>
  <c r="N11" i="1" s="1"/>
  <c r="J12" i="1"/>
  <c r="J13" i="1"/>
  <c r="J14" i="1"/>
  <c r="J15" i="1"/>
  <c r="J16" i="1"/>
  <c r="N16" i="1" s="1"/>
  <c r="J17" i="1"/>
  <c r="N17" i="1" s="1"/>
  <c r="J18" i="1"/>
  <c r="J19" i="1"/>
  <c r="N19" i="1" s="1"/>
  <c r="J20" i="1"/>
  <c r="J21" i="1"/>
  <c r="J22" i="1"/>
  <c r="J23" i="1"/>
  <c r="J24" i="1"/>
  <c r="N24" i="1" s="1"/>
  <c r="J25" i="1"/>
  <c r="N25" i="1" s="1"/>
  <c r="J26" i="1"/>
  <c r="J27" i="1"/>
  <c r="N27" i="1" s="1"/>
  <c r="J28" i="1"/>
  <c r="J29" i="1"/>
  <c r="J30" i="1"/>
  <c r="J31" i="1"/>
  <c r="J32" i="1"/>
  <c r="N32" i="1" s="1"/>
  <c r="J33" i="1"/>
  <c r="N33" i="1" s="1"/>
  <c r="J34" i="1"/>
  <c r="J35" i="1"/>
  <c r="N35" i="1" s="1"/>
  <c r="J36" i="1"/>
  <c r="J37" i="1"/>
  <c r="J38" i="1"/>
  <c r="J39" i="1"/>
  <c r="J40" i="1"/>
  <c r="N40" i="1" s="1"/>
  <c r="J41" i="1"/>
  <c r="N41" i="1" s="1"/>
  <c r="J42" i="1"/>
  <c r="J43" i="1"/>
  <c r="N43" i="1" s="1"/>
  <c r="J44" i="1"/>
  <c r="J45" i="1"/>
  <c r="J46" i="1"/>
  <c r="J47" i="1"/>
  <c r="J48" i="1"/>
  <c r="N48" i="1" s="1"/>
  <c r="J49" i="1"/>
  <c r="N49" i="1" s="1"/>
  <c r="J50" i="1"/>
  <c r="J51" i="1"/>
  <c r="N51" i="1" s="1"/>
  <c r="J52" i="1"/>
  <c r="J53" i="1"/>
  <c r="J54" i="1"/>
  <c r="J55" i="1"/>
  <c r="J56" i="1"/>
  <c r="N56" i="1" s="1"/>
  <c r="J57" i="1"/>
  <c r="N57" i="1" s="1"/>
  <c r="J59" i="1"/>
  <c r="N59" i="1" s="1"/>
  <c r="J60" i="1"/>
  <c r="J61" i="1"/>
  <c r="J62" i="1"/>
  <c r="J8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L8" i="1"/>
  <c r="O62" i="1"/>
  <c r="N62" i="1"/>
  <c r="M62" i="1"/>
  <c r="O61" i="1"/>
  <c r="N61" i="1"/>
  <c r="M61" i="1"/>
  <c r="O60" i="1"/>
  <c r="N60" i="1"/>
  <c r="M60" i="1"/>
  <c r="O59" i="1"/>
  <c r="M59" i="1"/>
  <c r="O58" i="1"/>
  <c r="N58" i="1"/>
  <c r="M58" i="1"/>
  <c r="O57" i="1"/>
  <c r="M57" i="1"/>
  <c r="O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M51" i="1"/>
  <c r="O50" i="1"/>
  <c r="N50" i="1"/>
  <c r="M50" i="1"/>
  <c r="O49" i="1"/>
  <c r="M49" i="1"/>
  <c r="O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M43" i="1"/>
  <c r="O42" i="1"/>
  <c r="N42" i="1"/>
  <c r="M42" i="1"/>
  <c r="O41" i="1"/>
  <c r="M41" i="1"/>
  <c r="O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M35" i="1"/>
  <c r="O34" i="1"/>
  <c r="N34" i="1"/>
  <c r="M34" i="1"/>
  <c r="O33" i="1"/>
  <c r="M33" i="1"/>
  <c r="O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M27" i="1"/>
  <c r="O26" i="1"/>
  <c r="N26" i="1"/>
  <c r="M26" i="1"/>
  <c r="O25" i="1"/>
  <c r="M25" i="1"/>
  <c r="O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M19" i="1"/>
  <c r="O18" i="1"/>
  <c r="N18" i="1"/>
  <c r="M18" i="1"/>
  <c r="O17" i="1"/>
  <c r="M17" i="1"/>
  <c r="O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M11" i="1"/>
  <c r="O10" i="1"/>
  <c r="N10" i="1"/>
  <c r="M10" i="1"/>
  <c r="O9" i="1"/>
  <c r="M9" i="1"/>
  <c r="O8" i="1"/>
  <c r="N8" i="1"/>
  <c r="M8" i="1"/>
  <c r="I70" i="1"/>
  <c r="L64" i="1"/>
  <c r="L66" i="1"/>
  <c r="I71" i="1"/>
  <c r="I72" i="1"/>
  <c r="K69" i="1"/>
  <c r="I69" i="1"/>
  <c r="K67" i="1"/>
  <c r="K66" i="1"/>
  <c r="L65" i="1"/>
  <c r="K65" i="1"/>
  <c r="K64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I67" i="1"/>
  <c r="J65" i="1"/>
  <c r="J67" i="1" s="1"/>
  <c r="I65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66" i="1"/>
  <c r="J70" i="1" l="1"/>
  <c r="J71" i="1"/>
  <c r="J72" i="1" s="1"/>
  <c r="J64" i="1"/>
  <c r="J66" i="1" s="1"/>
  <c r="J69" i="1" s="1"/>
</calcChain>
</file>

<file path=xl/sharedStrings.xml><?xml version="1.0" encoding="utf-8"?>
<sst xmlns="http://schemas.openxmlformats.org/spreadsheetml/2006/main" count="26" uniqueCount="22">
  <si>
    <t>Advanced Financial Management</t>
  </si>
  <si>
    <t>Date</t>
  </si>
  <si>
    <t>Prices</t>
  </si>
  <si>
    <t>Twitter</t>
  </si>
  <si>
    <t>Twitter Price</t>
  </si>
  <si>
    <t>Microsoft</t>
  </si>
  <si>
    <t>Microsoft Price</t>
  </si>
  <si>
    <t>Microsoft Dividends</t>
  </si>
  <si>
    <t>Monthly returns</t>
  </si>
  <si>
    <t>Monthly average</t>
  </si>
  <si>
    <t>Monthly standard deviation</t>
  </si>
  <si>
    <t>Annualized monthly average</t>
  </si>
  <si>
    <t>Annualized monthly standard deviation</t>
  </si>
  <si>
    <t>Return, variance and standard deviation</t>
  </si>
  <si>
    <t>T-Bills 1 month maturity</t>
  </si>
  <si>
    <t>S&amp;P 500</t>
  </si>
  <si>
    <t>T-Bills 1 month maturity*</t>
  </si>
  <si>
    <t>* The T-Bill returns are annualized.</t>
  </si>
  <si>
    <t>Excess monthly returns</t>
  </si>
  <si>
    <t>Sharpe ratio</t>
  </si>
  <si>
    <t>Beta</t>
  </si>
  <si>
    <t>E[ri]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</si>
</sst>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[$€]_-;\-* #,##0.00\ [$€]_-;_-* &quot;-&quot;??\ [$€]_-;_-@_-"/>
    <numFmt numFmtId="165" formatCode="mmm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002060"/>
      <name val="Arial"/>
      <family val="2"/>
    </font>
    <font>
      <b/>
      <sz val="10"/>
      <color rgb="FF002060"/>
      <name val="Arial"/>
      <family val="2"/>
    </font>
    <font>
      <sz val="11"/>
      <color theme="1"/>
      <name val="Arial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b/>
      <sz val="11"/>
      <color rgb="FF002060"/>
      <name val="Open Sans"/>
      <family val="2"/>
    </font>
    <font>
      <b/>
      <i/>
      <sz val="11"/>
      <color theme="1"/>
      <name val="Open Sans"/>
      <family val="2"/>
    </font>
    <font>
      <i/>
      <sz val="11"/>
      <color theme="1"/>
      <name val="Open Sans"/>
      <family val="2"/>
    </font>
    <font>
      <b/>
      <sz val="10"/>
      <color indexed="9"/>
      <name val="Open Sans"/>
      <family val="2"/>
    </font>
    <font>
      <b/>
      <sz val="10"/>
      <color theme="1"/>
      <name val="Open Sans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1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theme="0" tint="-0.14996795556505021"/>
      </bottom>
      <diagonal/>
    </border>
    <border>
      <left/>
      <right style="thin">
        <color indexed="64"/>
      </right>
      <top/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thin">
        <color auto="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76">
    <xf numFmtId="0" fontId="0" fillId="0" borderId="0" xfId="0"/>
    <xf numFmtId="164" fontId="2" fillId="0" borderId="0" xfId="2" applyFont="1" applyAlignment="1">
      <alignment horizontal="left" vertical="center" indent="11"/>
    </xf>
    <xf numFmtId="164" fontId="3" fillId="0" borderId="0" xfId="2" applyFont="1" applyAlignment="1">
      <alignment wrapText="1"/>
    </xf>
    <xf numFmtId="164" fontId="3" fillId="0" borderId="0" xfId="2" applyFont="1"/>
    <xf numFmtId="164" fontId="3" fillId="2" borderId="0" xfId="2" applyFont="1" applyFill="1"/>
    <xf numFmtId="164" fontId="4" fillId="0" borderId="0" xfId="2" applyFont="1" applyAlignment="1">
      <alignment horizontal="left" vertical="center" indent="11"/>
    </xf>
    <xf numFmtId="164" fontId="4" fillId="0" borderId="0" xfId="2" applyFont="1" applyAlignment="1">
      <alignment wrapText="1"/>
    </xf>
    <xf numFmtId="164" fontId="4" fillId="0" borderId="0" xfId="2" applyFont="1"/>
    <xf numFmtId="164" fontId="4" fillId="2" borderId="0" xfId="2" applyFont="1" applyFill="1"/>
    <xf numFmtId="164" fontId="5" fillId="2" borderId="1" xfId="2" applyFont="1" applyFill="1" applyBorder="1" applyAlignment="1">
      <alignment horizontal="left" vertical="center" indent="11"/>
    </xf>
    <xf numFmtId="164" fontId="5" fillId="2" borderId="1" xfId="2" applyFont="1" applyFill="1" applyBorder="1" applyAlignment="1">
      <alignment wrapText="1"/>
    </xf>
    <xf numFmtId="164" fontId="5" fillId="2" borderId="1" xfId="2" applyFont="1" applyFill="1" applyBorder="1"/>
    <xf numFmtId="164" fontId="5" fillId="2" borderId="0" xfId="2" applyFont="1" applyFill="1"/>
    <xf numFmtId="164" fontId="6" fillId="2" borderId="0" xfId="2" applyFont="1" applyFill="1" applyAlignment="1">
      <alignment horizontal="left" vertical="center" indent="11"/>
    </xf>
    <xf numFmtId="164" fontId="6" fillId="2" borderId="0" xfId="2" applyFont="1" applyFill="1" applyAlignment="1">
      <alignment wrapText="1"/>
    </xf>
    <xf numFmtId="164" fontId="6" fillId="2" borderId="0" xfId="2" applyFont="1" applyFill="1"/>
    <xf numFmtId="0" fontId="7" fillId="2" borderId="0" xfId="3" applyFont="1" applyFill="1"/>
    <xf numFmtId="0" fontId="7" fillId="0" borderId="0" xfId="3" applyFont="1"/>
    <xf numFmtId="0" fontId="7" fillId="0" borderId="0" xfId="3" applyFont="1" applyAlignment="1">
      <alignment wrapText="1"/>
    </xf>
    <xf numFmtId="164" fontId="5" fillId="2" borderId="0" xfId="2" applyFont="1" applyFill="1" applyAlignment="1">
      <alignment horizontal="left" vertical="center" indent="11"/>
    </xf>
    <xf numFmtId="164" fontId="5" fillId="2" borderId="0" xfId="2" applyFont="1" applyFill="1" applyAlignment="1">
      <alignment wrapText="1"/>
    </xf>
    <xf numFmtId="10" fontId="7" fillId="2" borderId="0" xfId="3" applyNumberFormat="1" applyFont="1" applyFill="1"/>
    <xf numFmtId="9" fontId="7" fillId="2" borderId="0" xfId="1" applyFont="1" applyFill="1"/>
    <xf numFmtId="165" fontId="9" fillId="0" borderId="7" xfId="0" applyNumberFormat="1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10" fontId="9" fillId="0" borderId="7" xfId="3" applyNumberFormat="1" applyFont="1" applyBorder="1" applyAlignment="1">
      <alignment horizontal="center"/>
    </xf>
    <xf numFmtId="10" fontId="9" fillId="0" borderId="8" xfId="3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10" fontId="9" fillId="0" borderId="9" xfId="3" applyNumberFormat="1" applyFont="1" applyBorder="1" applyAlignment="1">
      <alignment horizontal="center"/>
    </xf>
    <xf numFmtId="10" fontId="9" fillId="0" borderId="10" xfId="3" applyNumberFormat="1" applyFont="1" applyBorder="1" applyAlignment="1">
      <alignment horizontal="center"/>
    </xf>
    <xf numFmtId="165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10" fontId="9" fillId="0" borderId="11" xfId="3" applyNumberFormat="1" applyFont="1" applyBorder="1" applyAlignment="1">
      <alignment horizontal="center"/>
    </xf>
    <xf numFmtId="10" fontId="9" fillId="0" borderId="12" xfId="3" applyNumberFormat="1" applyFont="1" applyBorder="1" applyAlignment="1">
      <alignment horizontal="center"/>
    </xf>
    <xf numFmtId="10" fontId="9" fillId="0" borderId="13" xfId="3" applyNumberFormat="1" applyFont="1" applyBorder="1" applyAlignment="1">
      <alignment horizontal="center"/>
    </xf>
    <xf numFmtId="164" fontId="10" fillId="2" borderId="0" xfId="2" applyFont="1" applyFill="1"/>
    <xf numFmtId="164" fontId="10" fillId="4" borderId="5" xfId="2" applyFont="1" applyFill="1" applyBorder="1" applyAlignment="1">
      <alignment horizontal="centerContinuous" vertical="center"/>
    </xf>
    <xf numFmtId="164" fontId="10" fillId="4" borderId="4" xfId="2" applyFont="1" applyFill="1" applyBorder="1" applyAlignment="1">
      <alignment horizontal="centerContinuous" vertical="center"/>
    </xf>
    <xf numFmtId="164" fontId="10" fillId="4" borderId="6" xfId="2" applyFont="1" applyFill="1" applyBorder="1" applyAlignment="1">
      <alignment horizontal="centerContinuous" vertical="center"/>
    </xf>
    <xf numFmtId="164" fontId="10" fillId="4" borderId="6" xfId="2" applyFont="1" applyFill="1" applyBorder="1" applyAlignment="1">
      <alignment horizontal="centerContinuous"/>
    </xf>
    <xf numFmtId="0" fontId="8" fillId="0" borderId="14" xfId="3" applyFont="1" applyBorder="1"/>
    <xf numFmtId="0" fontId="8" fillId="0" borderId="9" xfId="3" applyFont="1" applyBorder="1"/>
    <xf numFmtId="0" fontId="8" fillId="0" borderId="11" xfId="3" applyFont="1" applyBorder="1"/>
    <xf numFmtId="0" fontId="11" fillId="0" borderId="14" xfId="3" applyFont="1" applyBorder="1" applyAlignment="1">
      <alignment horizontal="right"/>
    </xf>
    <xf numFmtId="10" fontId="12" fillId="0" borderId="14" xfId="3" applyNumberFormat="1" applyFont="1" applyBorder="1" applyAlignment="1">
      <alignment horizontal="center"/>
    </xf>
    <xf numFmtId="0" fontId="11" fillId="0" borderId="9" xfId="3" applyFont="1" applyBorder="1" applyAlignment="1">
      <alignment horizontal="right"/>
    </xf>
    <xf numFmtId="10" fontId="12" fillId="0" borderId="9" xfId="3" applyNumberFormat="1" applyFont="1" applyBorder="1" applyAlignment="1">
      <alignment horizontal="center"/>
    </xf>
    <xf numFmtId="0" fontId="11" fillId="0" borderId="11" xfId="3" applyFont="1" applyBorder="1" applyAlignment="1">
      <alignment horizontal="right"/>
    </xf>
    <xf numFmtId="10" fontId="12" fillId="0" borderId="11" xfId="3" applyNumberFormat="1" applyFont="1" applyBorder="1" applyAlignment="1">
      <alignment horizontal="center"/>
    </xf>
    <xf numFmtId="10" fontId="9" fillId="0" borderId="8" xfId="1" applyNumberFormat="1" applyFont="1" applyBorder="1" applyAlignment="1">
      <alignment horizontal="center"/>
    </xf>
    <xf numFmtId="10" fontId="9" fillId="0" borderId="10" xfId="1" applyNumberFormat="1" applyFont="1" applyBorder="1" applyAlignment="1">
      <alignment horizontal="center"/>
    </xf>
    <xf numFmtId="10" fontId="9" fillId="0" borderId="12" xfId="1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13" fillId="3" borderId="0" xfId="0" applyFont="1" applyFill="1" applyAlignment="1">
      <alignment vertical="top" wrapText="1"/>
    </xf>
    <xf numFmtId="164" fontId="14" fillId="5" borderId="0" xfId="2" applyFont="1" applyFill="1" applyAlignment="1">
      <alignment horizontal="center" vertical="top" wrapText="1"/>
    </xf>
    <xf numFmtId="164" fontId="14" fillId="6" borderId="0" xfId="2" applyFont="1" applyFill="1" applyAlignment="1">
      <alignment horizontal="center" vertical="top" wrapText="1"/>
    </xf>
    <xf numFmtId="164" fontId="14" fillId="8" borderId="0" xfId="2" applyFont="1" applyFill="1" applyAlignment="1">
      <alignment horizontal="center" vertical="top" wrapText="1"/>
    </xf>
    <xf numFmtId="164" fontId="14" fillId="9" borderId="2" xfId="2" applyFont="1" applyFill="1" applyBorder="1" applyAlignment="1">
      <alignment horizontal="center" vertical="top" wrapText="1"/>
    </xf>
    <xf numFmtId="0" fontId="15" fillId="0" borderId="0" xfId="3" applyFont="1"/>
    <xf numFmtId="0" fontId="10" fillId="7" borderId="5" xfId="0" applyFont="1" applyFill="1" applyBorder="1" applyAlignment="1">
      <alignment horizontal="centerContinuous" vertical="center" wrapText="1"/>
    </xf>
    <xf numFmtId="0" fontId="10" fillId="7" borderId="4" xfId="0" applyFont="1" applyFill="1" applyBorder="1" applyAlignment="1">
      <alignment horizontal="centerContinuous" vertical="center" wrapText="1"/>
    </xf>
    <xf numFmtId="164" fontId="14" fillId="5" borderId="0" xfId="2" applyFont="1" applyFill="1" applyAlignment="1">
      <alignment horizontal="center" vertical="top"/>
    </xf>
    <xf numFmtId="164" fontId="14" fillId="6" borderId="0" xfId="2" applyFont="1" applyFill="1" applyAlignment="1">
      <alignment horizontal="center" vertical="top"/>
    </xf>
    <xf numFmtId="164" fontId="14" fillId="8" borderId="3" xfId="2" applyFont="1" applyFill="1" applyBorder="1" applyAlignment="1">
      <alignment horizontal="center" vertical="top"/>
    </xf>
    <xf numFmtId="164" fontId="14" fillId="9" borderId="3" xfId="2" applyFont="1" applyFill="1" applyBorder="1" applyAlignment="1">
      <alignment horizontal="center" vertical="top" wrapText="1"/>
    </xf>
    <xf numFmtId="0" fontId="8" fillId="0" borderId="7" xfId="3" applyFont="1" applyBorder="1"/>
    <xf numFmtId="0" fontId="8" fillId="0" borderId="15" xfId="3" applyFont="1" applyBorder="1"/>
    <xf numFmtId="0" fontId="11" fillId="0" borderId="7" xfId="3" applyFont="1" applyBorder="1" applyAlignment="1">
      <alignment horizontal="right"/>
    </xf>
    <xf numFmtId="0" fontId="11" fillId="0" borderId="15" xfId="3" applyFont="1" applyBorder="1" applyAlignment="1">
      <alignment horizontal="right"/>
    </xf>
    <xf numFmtId="2" fontId="12" fillId="0" borderId="7" xfId="3" applyNumberFormat="1" applyFont="1" applyBorder="1" applyAlignment="1">
      <alignment horizontal="center"/>
    </xf>
    <xf numFmtId="2" fontId="12" fillId="0" borderId="15" xfId="3" applyNumberFormat="1" applyFont="1" applyBorder="1" applyAlignment="1">
      <alignment horizontal="center"/>
    </xf>
    <xf numFmtId="10" fontId="12" fillId="0" borderId="7" xfId="3" applyNumberFormat="1" applyFont="1" applyBorder="1" applyAlignment="1">
      <alignment horizontal="center"/>
    </xf>
    <xf numFmtId="10" fontId="12" fillId="0" borderId="15" xfId="3" applyNumberFormat="1" applyFont="1" applyBorder="1" applyAlignment="1">
      <alignment horizontal="center"/>
    </xf>
  </cellXfs>
  <cellStyles count="6">
    <cellStyle name="Comma 2 2 5" xfId="4" xr:uid="{D3EC3CA2-7CFE-4876-9A85-6EE8D9E07AAE}"/>
    <cellStyle name="Normal" xfId="0" builtinId="0"/>
    <cellStyle name="Normal 2" xfId="2" xr:uid="{83CAA473-DC90-47AC-9396-4055B488D7FD}"/>
    <cellStyle name="Normal 3" xfId="5" xr:uid="{DD031274-5E43-4DB4-8A04-28BBB533AAE0}"/>
    <cellStyle name="Normal 37" xfId="3" xr:uid="{D20A0EEB-A32E-4317-AA15-E542AE80DC0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2</xdr:col>
      <xdr:colOff>194896</xdr:colOff>
      <xdr:row>1</xdr:row>
      <xdr:rowOff>159197</xdr:rowOff>
    </xdr:to>
    <xdr:pic>
      <xdr:nvPicPr>
        <xdr:cNvPr id="2" name="Picture 1" descr="Resultado de imagem para nova sbe">
          <a:extLst>
            <a:ext uri="{FF2B5EF4-FFF2-40B4-BE49-F238E27FC236}">
              <a16:creationId xmlns:a16="http://schemas.microsoft.com/office/drawing/2014/main" id="{B6892D83-83E5-41B5-9A2C-B68E802A22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1"/>
          <a:ext cx="809259" cy="4020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Consolidacao/Consolida&#231;&#227;o/2008/2Q08/Modelos%20de%20Gest&#227;o/Develop_2Q08Actual_v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01nt01\PCG%20MCH\Envio%20para%20as%20lojas\vers&#227;o%201%20-%20n&#227;o%20utilizada\CE_Lojas_nao%20utiliz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Documents%20and%20Settings/ribeirojc/Local%20Settings/Temporary%20Internet%20Files/OLKA/Develop_Budget09_Cash%20flo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lvador\Estim\Estope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CIS/BCPI/Direccao%20Corretagem/RESEARCH%20ACCOES/MASTER/bf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lvador\Estim3\Forma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GRUPOS\RESEAR_E\PRIVADO\MERCAP\VAL_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jm86ifno01.bcpcorp.net\global\CIS\BCPI\Direccao%20Corretagem\RESEARCH%20ACCOES\Bases\Interest%20Ra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01hyp01\consolid\Mapas99\ANO%201999\IMOBILIARIA\CAP_PROPRI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sbe365.sharepoint.com/WINDOWS/TEMP/RAAI_25_06/Fx_RAAI_Jockey_11_06/Fx_RAAI_Jockey_11_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ms&amp;Checks"/>
      <sheetName val="Main Assumptions"/>
      <sheetName val="P&amp;L"/>
      <sheetName val="P&amp;L_Charts"/>
      <sheetName val="P&amp;L (external)"/>
      <sheetName val="Realized"/>
      <sheetName val="Non-Realized"/>
      <sheetName val="P&amp;L by Country"/>
      <sheetName val="Country_Details"/>
      <sheetName val="Europe_Map"/>
      <sheetName val="Bal"/>
      <sheetName val="BookValue"/>
      <sheetName val="Investment"/>
      <sheetName val="Debt"/>
      <sheetName val="Bus_Ind"/>
      <sheetName val="Bus_Ind_Charts"/>
      <sheetName val="Fin_Ind"/>
      <sheetName val="Price_Adjust_Inv"/>
      <sheetName val="Realized_Details"/>
      <sheetName val="BS_Details"/>
      <sheetName val="Var_CapProp"/>
      <sheetName val="CIT"/>
      <sheetName val="Bal-HFM"/>
      <sheetName val="P&amp;L-HFM"/>
      <sheetName val="By Country Elimina - HFM Actual"/>
      <sheetName val="2008 Vs 2007"/>
      <sheetName val="P&amp;L_Charts-2Q08"/>
      <sheetName val="P&amp;L_Charts-YTD"/>
      <sheetName val="Main_Assumptions"/>
      <sheetName val="P&amp;L_(external)"/>
      <sheetName val="P&amp;L_by_Country"/>
      <sheetName val="By_Country_Elimina_-_HFM_Actual"/>
      <sheetName val="2008_Vs_2007"/>
    </sheetNames>
    <sheetDataSet>
      <sheetData sheetId="0"/>
      <sheetData sheetId="1">
        <row r="7">
          <cell r="C7">
            <v>0.26500000000000001</v>
          </cell>
          <cell r="D7">
            <v>0.26500000000000001</v>
          </cell>
          <cell r="E7">
            <v>0.26500000000000001</v>
          </cell>
        </row>
        <row r="8">
          <cell r="C8">
            <v>0.3</v>
          </cell>
          <cell r="D8">
            <v>0.3</v>
          </cell>
          <cell r="E8">
            <v>0.3</v>
          </cell>
        </row>
        <row r="9">
          <cell r="C9">
            <v>0.314</v>
          </cell>
          <cell r="D9">
            <v>0.314</v>
          </cell>
          <cell r="E9">
            <v>0.314</v>
          </cell>
        </row>
        <row r="10">
          <cell r="C10">
            <v>0.30175000000000002</v>
          </cell>
          <cell r="D10">
            <v>0.30175000000000002</v>
          </cell>
          <cell r="E10">
            <v>0.30175000000000002</v>
          </cell>
        </row>
        <row r="11">
          <cell r="C11">
            <v>0.25</v>
          </cell>
          <cell r="D11">
            <v>0.25</v>
          </cell>
          <cell r="E11">
            <v>0.25</v>
          </cell>
        </row>
        <row r="12">
          <cell r="C12">
            <v>0.16</v>
          </cell>
          <cell r="D12">
            <v>0.16</v>
          </cell>
          <cell r="E12">
            <v>0.16</v>
          </cell>
        </row>
        <row r="14">
          <cell r="C14">
            <v>0.255</v>
          </cell>
        </row>
      </sheetData>
      <sheetData sheetId="2">
        <row r="50">
          <cell r="L50">
            <v>-3426266.2901885225</v>
          </cell>
        </row>
      </sheetData>
      <sheetData sheetId="3" refreshError="1"/>
      <sheetData sheetId="4" refreshError="1"/>
      <sheetData sheetId="5">
        <row r="6">
          <cell r="H6">
            <v>17979393.020000003</v>
          </cell>
        </row>
      </sheetData>
      <sheetData sheetId="6">
        <row r="6">
          <cell r="H6">
            <v>17979393.020000003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7">
          <cell r="E17">
            <v>177974000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7">
          <cell r="E7">
            <v>0.26500000000000001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CE"/>
      <sheetName val="CCusto_reporte"/>
      <sheetName val="Alterações"/>
    </sheetNames>
    <sheetDataSet>
      <sheetData sheetId="0" refreshError="1"/>
      <sheetData sheetId="1" refreshError="1">
        <row r="1">
          <cell r="D1" t="str">
            <v>S#budget</v>
          </cell>
          <cell r="F1" t="str">
            <v>S#budget</v>
          </cell>
          <cell r="H1" t="str">
            <v>S#budget</v>
          </cell>
          <cell r="J1" t="str">
            <v>S#budget</v>
          </cell>
          <cell r="L1" t="str">
            <v>S#budget</v>
          </cell>
          <cell r="N1" t="str">
            <v>S#budget</v>
          </cell>
          <cell r="P1" t="str">
            <v>S#budget</v>
          </cell>
          <cell r="R1" t="str">
            <v>S#budget</v>
          </cell>
          <cell r="T1" t="str">
            <v>S#budget</v>
          </cell>
          <cell r="V1" t="str">
            <v>S#budget</v>
          </cell>
          <cell r="X1" t="str">
            <v>S#budget</v>
          </cell>
          <cell r="Z1" t="str">
            <v>S#budget</v>
          </cell>
          <cell r="AB1" t="str">
            <v>S#budget</v>
          </cell>
        </row>
        <row r="2">
          <cell r="D2" t="str">
            <v>Y#2007</v>
          </cell>
          <cell r="F2" t="str">
            <v>Y#2007</v>
          </cell>
          <cell r="H2" t="str">
            <v>Y#2007</v>
          </cell>
          <cell r="J2" t="str">
            <v>Y#2007</v>
          </cell>
          <cell r="L2" t="str">
            <v>Y#2007</v>
          </cell>
          <cell r="N2" t="str">
            <v>Y#2007</v>
          </cell>
          <cell r="P2" t="str">
            <v>Y#2007</v>
          </cell>
          <cell r="R2" t="str">
            <v>Y#2007</v>
          </cell>
          <cell r="T2" t="str">
            <v>Y#2007</v>
          </cell>
          <cell r="V2" t="str">
            <v>Y#2007</v>
          </cell>
          <cell r="X2" t="str">
            <v>Y#2007</v>
          </cell>
          <cell r="Z2" t="str">
            <v>Y#2007</v>
          </cell>
          <cell r="AB2" t="str">
            <v>Y#2007</v>
          </cell>
        </row>
        <row r="3">
          <cell r="D3" t="str">
            <v>PD#jan</v>
          </cell>
          <cell r="F3" t="str">
            <v>PD#feb</v>
          </cell>
          <cell r="H3" t="str">
            <v>PD#mar</v>
          </cell>
          <cell r="J3" t="str">
            <v>PD#apr</v>
          </cell>
          <cell r="L3" t="str">
            <v>PD#may</v>
          </cell>
          <cell r="N3" t="str">
            <v>PD#jun</v>
          </cell>
          <cell r="P3" t="str">
            <v>PD#jul</v>
          </cell>
          <cell r="R3" t="str">
            <v>PD#aug</v>
          </cell>
          <cell r="T3" t="str">
            <v>PD#sep</v>
          </cell>
          <cell r="V3" t="str">
            <v>PD#oct</v>
          </cell>
          <cell r="X3" t="str">
            <v>PD#nov</v>
          </cell>
          <cell r="Z3" t="str">
            <v>PD#dec</v>
          </cell>
          <cell r="AB3" t="str">
            <v>PD#dec</v>
          </cell>
        </row>
        <row r="4">
          <cell r="D4" t="str">
            <v>VW#periodic</v>
          </cell>
          <cell r="F4" t="str">
            <v>VW#periodic</v>
          </cell>
          <cell r="H4" t="str">
            <v>VW#periodic</v>
          </cell>
          <cell r="J4" t="str">
            <v>VW#periodic</v>
          </cell>
          <cell r="L4" t="str">
            <v>VW#periodic</v>
          </cell>
          <cell r="N4" t="str">
            <v>VW#periodic</v>
          </cell>
          <cell r="P4" t="str">
            <v>VW#periodic</v>
          </cell>
          <cell r="R4" t="str">
            <v>VW#periodic</v>
          </cell>
          <cell r="T4" t="str">
            <v>VW#periodic</v>
          </cell>
          <cell r="V4" t="str">
            <v>VW#periodic</v>
          </cell>
          <cell r="X4" t="str">
            <v>VW#periodic</v>
          </cell>
          <cell r="Z4" t="str">
            <v>VW#periodic</v>
          </cell>
          <cell r="AB4" t="str">
            <v>VW#ytd</v>
          </cell>
        </row>
        <row r="5">
          <cell r="D5" t="str">
            <v>VL#euro</v>
          </cell>
          <cell r="F5" t="str">
            <v>VL#euro</v>
          </cell>
          <cell r="H5" t="str">
            <v>VL#euro</v>
          </cell>
          <cell r="J5" t="str">
            <v>VL#euro</v>
          </cell>
          <cell r="L5" t="str">
            <v>VL#euro</v>
          </cell>
          <cell r="N5" t="str">
            <v>VL#euro</v>
          </cell>
          <cell r="P5" t="str">
            <v>VL#euro</v>
          </cell>
          <cell r="R5" t="str">
            <v>VL#euro</v>
          </cell>
          <cell r="T5" t="str">
            <v>VL#euro</v>
          </cell>
          <cell r="V5" t="str">
            <v>VL#euro</v>
          </cell>
          <cell r="X5" t="str">
            <v>VL#euro</v>
          </cell>
          <cell r="Z5" t="str">
            <v>VL#euro</v>
          </cell>
          <cell r="AB5" t="str">
            <v>VL#euro</v>
          </cell>
        </row>
        <row r="6">
          <cell r="D6" t="str">
            <v>I#[icp none]</v>
          </cell>
          <cell r="F6" t="str">
            <v>I#[icp none]</v>
          </cell>
          <cell r="H6" t="str">
            <v>I#[icp none]</v>
          </cell>
          <cell r="J6" t="str">
            <v>I#[icp none]</v>
          </cell>
          <cell r="L6" t="str">
            <v>I#[icp none]</v>
          </cell>
          <cell r="N6" t="str">
            <v>I#[icp none]</v>
          </cell>
          <cell r="P6" t="str">
            <v>I#[icp none]</v>
          </cell>
          <cell r="R6" t="str">
            <v>I#[icp none]</v>
          </cell>
          <cell r="T6" t="str">
            <v>I#[icp none]</v>
          </cell>
          <cell r="V6" t="str">
            <v>I#[icp none]</v>
          </cell>
          <cell r="X6" t="str">
            <v>I#[icp none]</v>
          </cell>
          <cell r="Z6" t="str">
            <v>I#[icp none]</v>
          </cell>
          <cell r="AB6" t="str">
            <v>I#[icp none]</v>
          </cell>
        </row>
        <row r="7">
          <cell r="D7" t="str">
            <v>C1#c1top</v>
          </cell>
          <cell r="F7" t="str">
            <v>C1#c1top</v>
          </cell>
          <cell r="H7" t="str">
            <v>C1#c1top</v>
          </cell>
          <cell r="J7" t="str">
            <v>C1#c1top</v>
          </cell>
          <cell r="L7" t="str">
            <v>C1#c1top</v>
          </cell>
          <cell r="N7" t="str">
            <v>C1#c1top</v>
          </cell>
          <cell r="P7" t="str">
            <v>C1#c1top</v>
          </cell>
          <cell r="R7" t="str">
            <v>C1#c1top</v>
          </cell>
          <cell r="T7" t="str">
            <v>C1#c1top</v>
          </cell>
          <cell r="V7" t="str">
            <v>C1#c1top</v>
          </cell>
          <cell r="X7" t="str">
            <v>C1#c1top</v>
          </cell>
          <cell r="Z7" t="str">
            <v>C1#c1top</v>
          </cell>
          <cell r="AB7" t="str">
            <v>C1#c1top</v>
          </cell>
        </row>
        <row r="8">
          <cell r="D8" t="str">
            <v>C3#c3top</v>
          </cell>
          <cell r="F8" t="str">
            <v>C3#c3top</v>
          </cell>
          <cell r="H8" t="str">
            <v>C3#c3top</v>
          </cell>
          <cell r="J8" t="str">
            <v>C3#c3top</v>
          </cell>
          <cell r="L8" t="str">
            <v>C3#c3top</v>
          </cell>
          <cell r="N8" t="str">
            <v>C3#c3top</v>
          </cell>
          <cell r="P8" t="str">
            <v>C3#c3top</v>
          </cell>
          <cell r="R8" t="str">
            <v>C3#c3top</v>
          </cell>
          <cell r="T8" t="str">
            <v>C3#c3top</v>
          </cell>
          <cell r="V8" t="str">
            <v>C3#c3top</v>
          </cell>
          <cell r="X8" t="str">
            <v>C3#c3top</v>
          </cell>
          <cell r="Z8" t="str">
            <v>C3#c3top</v>
          </cell>
          <cell r="AB8" t="str">
            <v>C3#c3top</v>
          </cell>
        </row>
        <row r="9">
          <cell r="D9" t="str">
            <v>C4#c4top</v>
          </cell>
          <cell r="F9" t="str">
            <v>C4#c4top</v>
          </cell>
          <cell r="H9" t="str">
            <v>C4#c4top</v>
          </cell>
          <cell r="J9" t="str">
            <v>C4#c4top</v>
          </cell>
          <cell r="L9" t="str">
            <v>C4#c4top</v>
          </cell>
          <cell r="N9" t="str">
            <v>C4#c4top</v>
          </cell>
          <cell r="P9" t="str">
            <v>C4#c4top</v>
          </cell>
          <cell r="R9" t="str">
            <v>C4#c4top</v>
          </cell>
          <cell r="T9" t="str">
            <v>C4#c4top</v>
          </cell>
          <cell r="V9" t="str">
            <v>C4#c4top</v>
          </cell>
          <cell r="X9" t="str">
            <v>C4#c4top</v>
          </cell>
          <cell r="Z9" t="str">
            <v>C4#c4top</v>
          </cell>
          <cell r="AB9" t="str">
            <v>C4#c4top</v>
          </cell>
        </row>
        <row r="10">
          <cell r="D10" t="str">
            <v>E#64211297</v>
          </cell>
          <cell r="F10" t="str">
            <v>E#64211297</v>
          </cell>
          <cell r="H10" t="str">
            <v>E#64211297</v>
          </cell>
          <cell r="J10" t="str">
            <v>E#64211297</v>
          </cell>
          <cell r="L10" t="str">
            <v>E#64211297</v>
          </cell>
          <cell r="N10" t="str">
            <v>E#64211297</v>
          </cell>
          <cell r="P10" t="str">
            <v>E#64211297</v>
          </cell>
          <cell r="R10" t="str">
            <v>E#64211297</v>
          </cell>
          <cell r="T10" t="str">
            <v>E#64211297</v>
          </cell>
          <cell r="V10" t="str">
            <v>E#64211297</v>
          </cell>
          <cell r="X10" t="str">
            <v>E#64211297</v>
          </cell>
          <cell r="Z10" t="str">
            <v>E#64211297</v>
          </cell>
          <cell r="AB10" t="str">
            <v>E#64211297</v>
          </cell>
        </row>
        <row r="11">
          <cell r="D11" t="str">
            <v>AP#clusterprd\turismo</v>
          </cell>
          <cell r="F11" t="str">
            <v>AP#clusterprd\turismo</v>
          </cell>
          <cell r="H11" t="str">
            <v>AP#clusterprd\turismo</v>
          </cell>
          <cell r="J11" t="str">
            <v>AP#clusterprd\turismo</v>
          </cell>
          <cell r="L11" t="str">
            <v>AP#clusterprd\turismo</v>
          </cell>
          <cell r="N11" t="str">
            <v>AP#clusterprd\turismo</v>
          </cell>
          <cell r="P11" t="str">
            <v>AP#clusterprd\turismo</v>
          </cell>
          <cell r="R11" t="str">
            <v>AP#clusterprd\turismo</v>
          </cell>
          <cell r="T11" t="str">
            <v>AP#clusterprd\turismo</v>
          </cell>
          <cell r="V11" t="str">
            <v>AP#clusterprd\turismo</v>
          </cell>
          <cell r="X11" t="str">
            <v>AP#clusterprd\turismo</v>
          </cell>
          <cell r="Z11" t="str">
            <v>AP#clusterprd\turismo</v>
          </cell>
          <cell r="AB11" t="str">
            <v>AP#clusterprd\turismo</v>
          </cell>
        </row>
        <row r="12">
          <cell r="D12" t="str">
            <v>Janeiro</v>
          </cell>
          <cell r="F12" t="str">
            <v>Fevereiro</v>
          </cell>
          <cell r="H12" t="str">
            <v>Março</v>
          </cell>
          <cell r="J12" t="str">
            <v>Abril</v>
          </cell>
          <cell r="L12" t="str">
            <v>Maio</v>
          </cell>
          <cell r="N12" t="str">
            <v>Junho</v>
          </cell>
          <cell r="P12" t="str">
            <v>Julho</v>
          </cell>
          <cell r="R12" t="str">
            <v>Agosto</v>
          </cell>
          <cell r="T12" t="str">
            <v>Setembro</v>
          </cell>
          <cell r="V12" t="str">
            <v>Outubro</v>
          </cell>
          <cell r="X12" t="str">
            <v>Novembro</v>
          </cell>
          <cell r="Z12" t="str">
            <v>Dezembro</v>
          </cell>
          <cell r="AB12" t="str">
            <v>Total Ano</v>
          </cell>
        </row>
        <row r="13">
          <cell r="D13" t="str">
            <v>€</v>
          </cell>
          <cell r="F13" t="str">
            <v>€</v>
          </cell>
          <cell r="H13" t="str">
            <v>€</v>
          </cell>
          <cell r="J13" t="str">
            <v>€</v>
          </cell>
          <cell r="L13" t="str">
            <v>€</v>
          </cell>
          <cell r="N13" t="str">
            <v>€</v>
          </cell>
          <cell r="P13" t="str">
            <v>€</v>
          </cell>
          <cell r="R13" t="str">
            <v>€</v>
          </cell>
          <cell r="T13" t="str">
            <v>€</v>
          </cell>
          <cell r="V13" t="str">
            <v>€</v>
          </cell>
          <cell r="X13" t="str">
            <v>€</v>
          </cell>
          <cell r="Z13" t="str">
            <v>€</v>
          </cell>
          <cell r="AB13" t="str">
            <v>€</v>
          </cell>
        </row>
        <row r="14"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</row>
        <row r="16">
          <cell r="D16">
            <v>0</v>
          </cell>
          <cell r="F16">
            <v>0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  <cell r="P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</row>
        <row r="18">
          <cell r="D18">
            <v>0</v>
          </cell>
          <cell r="F18">
            <v>0</v>
          </cell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</row>
        <row r="20">
          <cell r="D20">
            <v>0</v>
          </cell>
          <cell r="F20">
            <v>0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P20">
            <v>0</v>
          </cell>
          <cell r="R20">
            <v>0</v>
          </cell>
          <cell r="T20">
            <v>0</v>
          </cell>
          <cell r="V20">
            <v>0</v>
          </cell>
          <cell r="X20">
            <v>0</v>
          </cell>
          <cell r="Z20">
            <v>0</v>
          </cell>
          <cell r="AB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J21">
            <v>0</v>
          </cell>
          <cell r="L21">
            <v>0</v>
          </cell>
          <cell r="N21">
            <v>0</v>
          </cell>
          <cell r="P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B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J22">
            <v>0</v>
          </cell>
          <cell r="L22">
            <v>0</v>
          </cell>
          <cell r="N22">
            <v>0</v>
          </cell>
          <cell r="P22">
            <v>0</v>
          </cell>
          <cell r="R22">
            <v>0</v>
          </cell>
          <cell r="T22">
            <v>0</v>
          </cell>
          <cell r="V22">
            <v>0</v>
          </cell>
          <cell r="X22">
            <v>0</v>
          </cell>
          <cell r="Z22">
            <v>0</v>
          </cell>
          <cell r="AB22">
            <v>0</v>
          </cell>
        </row>
        <row r="23">
          <cell r="D23">
            <v>0</v>
          </cell>
          <cell r="F23">
            <v>0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P23">
            <v>0</v>
          </cell>
          <cell r="R23">
            <v>0</v>
          </cell>
          <cell r="T23">
            <v>0</v>
          </cell>
          <cell r="V23">
            <v>0</v>
          </cell>
          <cell r="X23">
            <v>0</v>
          </cell>
          <cell r="Z23">
            <v>0</v>
          </cell>
          <cell r="AB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J24">
            <v>0</v>
          </cell>
          <cell r="L24">
            <v>0</v>
          </cell>
          <cell r="N24">
            <v>0</v>
          </cell>
          <cell r="P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</row>
        <row r="25">
          <cell r="D25">
            <v>0</v>
          </cell>
          <cell r="F25">
            <v>0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P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</row>
        <row r="26">
          <cell r="D26">
            <v>0</v>
          </cell>
          <cell r="F26">
            <v>0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P26">
            <v>0</v>
          </cell>
          <cell r="R26">
            <v>0</v>
          </cell>
          <cell r="T26">
            <v>0</v>
          </cell>
          <cell r="V26">
            <v>0</v>
          </cell>
          <cell r="X26">
            <v>0</v>
          </cell>
          <cell r="Z26">
            <v>0</v>
          </cell>
          <cell r="AB26">
            <v>0</v>
          </cell>
        </row>
        <row r="27">
          <cell r="D27">
            <v>0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P27">
            <v>0</v>
          </cell>
          <cell r="R27">
            <v>0</v>
          </cell>
          <cell r="T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P28">
            <v>0</v>
          </cell>
          <cell r="R28">
            <v>0</v>
          </cell>
          <cell r="T28">
            <v>0</v>
          </cell>
          <cell r="V28">
            <v>0</v>
          </cell>
          <cell r="X28">
            <v>0</v>
          </cell>
          <cell r="Z28">
            <v>0</v>
          </cell>
          <cell r="AB28">
            <v>0</v>
          </cell>
        </row>
        <row r="29">
          <cell r="D29">
            <v>0</v>
          </cell>
          <cell r="F29">
            <v>0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P29">
            <v>0</v>
          </cell>
          <cell r="R29">
            <v>0</v>
          </cell>
          <cell r="T29">
            <v>0</v>
          </cell>
          <cell r="V29">
            <v>0</v>
          </cell>
          <cell r="X29">
            <v>0</v>
          </cell>
          <cell r="Z29">
            <v>0</v>
          </cell>
          <cell r="AB29">
            <v>0</v>
          </cell>
        </row>
        <row r="30">
          <cell r="D30">
            <v>0</v>
          </cell>
          <cell r="F30">
            <v>0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P30">
            <v>0</v>
          </cell>
          <cell r="R30">
            <v>0</v>
          </cell>
          <cell r="T30">
            <v>0</v>
          </cell>
          <cell r="V30">
            <v>0</v>
          </cell>
          <cell r="X30">
            <v>0</v>
          </cell>
          <cell r="Z30">
            <v>0</v>
          </cell>
          <cell r="AB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</row>
        <row r="32">
          <cell r="D32">
            <v>0</v>
          </cell>
          <cell r="F32">
            <v>0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P32">
            <v>0</v>
          </cell>
          <cell r="R32">
            <v>0</v>
          </cell>
          <cell r="T32">
            <v>0</v>
          </cell>
          <cell r="V32">
            <v>0</v>
          </cell>
          <cell r="X32">
            <v>0</v>
          </cell>
          <cell r="Z32">
            <v>0</v>
          </cell>
          <cell r="AB32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B33">
            <v>0</v>
          </cell>
        </row>
        <row r="34">
          <cell r="D34">
            <v>0</v>
          </cell>
          <cell r="F34">
            <v>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P34">
            <v>0</v>
          </cell>
          <cell r="R34">
            <v>0</v>
          </cell>
          <cell r="T34">
            <v>0</v>
          </cell>
          <cell r="V34">
            <v>0</v>
          </cell>
          <cell r="X34">
            <v>0</v>
          </cell>
          <cell r="Z34">
            <v>0</v>
          </cell>
          <cell r="AB34">
            <v>0</v>
          </cell>
        </row>
        <row r="35">
          <cell r="D35">
            <v>0</v>
          </cell>
          <cell r="F35">
            <v>0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P35">
            <v>0</v>
          </cell>
          <cell r="R35">
            <v>0</v>
          </cell>
          <cell r="T35">
            <v>0</v>
          </cell>
          <cell r="V35">
            <v>0</v>
          </cell>
          <cell r="X35">
            <v>0</v>
          </cell>
          <cell r="Z35">
            <v>0</v>
          </cell>
          <cell r="AB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P36">
            <v>0</v>
          </cell>
          <cell r="R36">
            <v>0</v>
          </cell>
          <cell r="T36">
            <v>0</v>
          </cell>
          <cell r="V36">
            <v>0</v>
          </cell>
          <cell r="X36">
            <v>0</v>
          </cell>
          <cell r="Z36">
            <v>0</v>
          </cell>
          <cell r="AB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P37">
            <v>0</v>
          </cell>
          <cell r="R37">
            <v>0</v>
          </cell>
          <cell r="T37">
            <v>0</v>
          </cell>
          <cell r="V37">
            <v>0</v>
          </cell>
          <cell r="X37">
            <v>0</v>
          </cell>
          <cell r="Z37">
            <v>0</v>
          </cell>
          <cell r="AB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P38">
            <v>0</v>
          </cell>
          <cell r="R38">
            <v>0</v>
          </cell>
          <cell r="T38">
            <v>0</v>
          </cell>
          <cell r="V38">
            <v>0</v>
          </cell>
          <cell r="X38">
            <v>0</v>
          </cell>
          <cell r="Z38">
            <v>0</v>
          </cell>
          <cell r="AB38">
            <v>0</v>
          </cell>
        </row>
        <row r="39">
          <cell r="D39">
            <v>0</v>
          </cell>
          <cell r="F39">
            <v>0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P39">
            <v>0</v>
          </cell>
          <cell r="R39">
            <v>0</v>
          </cell>
          <cell r="T39">
            <v>0</v>
          </cell>
          <cell r="V39">
            <v>0</v>
          </cell>
          <cell r="X39">
            <v>0</v>
          </cell>
          <cell r="Z39">
            <v>0</v>
          </cell>
          <cell r="AB39">
            <v>0</v>
          </cell>
        </row>
        <row r="40">
          <cell r="D40">
            <v>0</v>
          </cell>
          <cell r="F40">
            <v>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P40">
            <v>0</v>
          </cell>
          <cell r="R40">
            <v>0</v>
          </cell>
          <cell r="T40">
            <v>0</v>
          </cell>
          <cell r="V40">
            <v>0</v>
          </cell>
          <cell r="X40">
            <v>0</v>
          </cell>
          <cell r="Z40">
            <v>0</v>
          </cell>
          <cell r="AB40">
            <v>0</v>
          </cell>
        </row>
        <row r="41">
          <cell r="D41">
            <v>0</v>
          </cell>
          <cell r="F41">
            <v>0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P41">
            <v>0</v>
          </cell>
          <cell r="R41">
            <v>0</v>
          </cell>
          <cell r="T41">
            <v>0</v>
          </cell>
          <cell r="V41">
            <v>0</v>
          </cell>
          <cell r="X41">
            <v>0</v>
          </cell>
          <cell r="Z41">
            <v>0</v>
          </cell>
          <cell r="AB41">
            <v>0</v>
          </cell>
        </row>
        <row r="42">
          <cell r="D42">
            <v>0</v>
          </cell>
          <cell r="F42">
            <v>0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P42">
            <v>0</v>
          </cell>
          <cell r="R42">
            <v>0</v>
          </cell>
          <cell r="T42">
            <v>0</v>
          </cell>
          <cell r="V42">
            <v>0</v>
          </cell>
          <cell r="X42">
            <v>0</v>
          </cell>
          <cell r="Z42">
            <v>0</v>
          </cell>
          <cell r="AB42">
            <v>0</v>
          </cell>
        </row>
        <row r="43">
          <cell r="D43">
            <v>0</v>
          </cell>
          <cell r="F43">
            <v>0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P43">
            <v>0</v>
          </cell>
          <cell r="R43">
            <v>0</v>
          </cell>
          <cell r="T43">
            <v>0</v>
          </cell>
          <cell r="V43">
            <v>0</v>
          </cell>
          <cell r="X43">
            <v>0</v>
          </cell>
          <cell r="Z43">
            <v>0</v>
          </cell>
          <cell r="AB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P45">
            <v>0</v>
          </cell>
          <cell r="R45">
            <v>0</v>
          </cell>
          <cell r="T45">
            <v>0</v>
          </cell>
          <cell r="V45">
            <v>0</v>
          </cell>
          <cell r="X45">
            <v>0</v>
          </cell>
          <cell r="Z45">
            <v>0</v>
          </cell>
          <cell r="AB45">
            <v>0</v>
          </cell>
        </row>
        <row r="46">
          <cell r="D46">
            <v>0</v>
          </cell>
          <cell r="F46">
            <v>0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P46">
            <v>0</v>
          </cell>
          <cell r="R46">
            <v>0</v>
          </cell>
          <cell r="T46">
            <v>0</v>
          </cell>
          <cell r="V46">
            <v>0</v>
          </cell>
          <cell r="X46">
            <v>0</v>
          </cell>
          <cell r="Z46">
            <v>0</v>
          </cell>
          <cell r="AB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P47">
            <v>0</v>
          </cell>
          <cell r="R47">
            <v>0</v>
          </cell>
          <cell r="T47">
            <v>0</v>
          </cell>
          <cell r="V47">
            <v>0</v>
          </cell>
          <cell r="X47">
            <v>0</v>
          </cell>
          <cell r="Z47">
            <v>0</v>
          </cell>
          <cell r="AB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J48">
            <v>0</v>
          </cell>
          <cell r="L48">
            <v>0</v>
          </cell>
          <cell r="N48">
            <v>0</v>
          </cell>
          <cell r="P48">
            <v>0</v>
          </cell>
          <cell r="R48">
            <v>0</v>
          </cell>
          <cell r="T48">
            <v>0</v>
          </cell>
          <cell r="V48">
            <v>0</v>
          </cell>
          <cell r="X48">
            <v>0</v>
          </cell>
          <cell r="Z48">
            <v>0</v>
          </cell>
          <cell r="AB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P49">
            <v>0</v>
          </cell>
          <cell r="R49">
            <v>0</v>
          </cell>
          <cell r="T49">
            <v>0</v>
          </cell>
          <cell r="V49">
            <v>0</v>
          </cell>
          <cell r="X49">
            <v>0</v>
          </cell>
          <cell r="Z49">
            <v>0</v>
          </cell>
          <cell r="AB49">
            <v>0</v>
          </cell>
        </row>
        <row r="50">
          <cell r="D50">
            <v>0</v>
          </cell>
          <cell r="F50">
            <v>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P50">
            <v>0</v>
          </cell>
          <cell r="R50">
            <v>0</v>
          </cell>
          <cell r="T50">
            <v>0</v>
          </cell>
          <cell r="V50">
            <v>0</v>
          </cell>
          <cell r="X50">
            <v>0</v>
          </cell>
          <cell r="Z50">
            <v>0</v>
          </cell>
          <cell r="AB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P51">
            <v>0</v>
          </cell>
          <cell r="R51">
            <v>0</v>
          </cell>
          <cell r="T51">
            <v>0</v>
          </cell>
          <cell r="V51">
            <v>0</v>
          </cell>
          <cell r="X51">
            <v>0</v>
          </cell>
          <cell r="Z51">
            <v>0</v>
          </cell>
          <cell r="AB51">
            <v>0</v>
          </cell>
        </row>
        <row r="52">
          <cell r="D52">
            <v>0</v>
          </cell>
          <cell r="F52">
            <v>0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P52">
            <v>0</v>
          </cell>
          <cell r="R52">
            <v>0</v>
          </cell>
          <cell r="T52">
            <v>0</v>
          </cell>
          <cell r="V52">
            <v>0</v>
          </cell>
          <cell r="X52">
            <v>0</v>
          </cell>
          <cell r="Z52">
            <v>0</v>
          </cell>
          <cell r="AB52">
            <v>0</v>
          </cell>
        </row>
        <row r="53">
          <cell r="D53">
            <v>0</v>
          </cell>
          <cell r="F53">
            <v>0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P53">
            <v>0</v>
          </cell>
          <cell r="R53">
            <v>0</v>
          </cell>
          <cell r="T53">
            <v>0</v>
          </cell>
          <cell r="V53">
            <v>0</v>
          </cell>
          <cell r="X53">
            <v>0</v>
          </cell>
          <cell r="Z53">
            <v>0</v>
          </cell>
          <cell r="AB53">
            <v>0</v>
          </cell>
        </row>
        <row r="54">
          <cell r="D54">
            <v>0</v>
          </cell>
          <cell r="F54">
            <v>0</v>
          </cell>
          <cell r="H54">
            <v>0</v>
          </cell>
          <cell r="J54">
            <v>0</v>
          </cell>
          <cell r="L54">
            <v>0</v>
          </cell>
          <cell r="N54">
            <v>0</v>
          </cell>
          <cell r="P54">
            <v>0</v>
          </cell>
          <cell r="R54">
            <v>0</v>
          </cell>
          <cell r="T54">
            <v>0</v>
          </cell>
          <cell r="V54">
            <v>0</v>
          </cell>
          <cell r="X54">
            <v>0</v>
          </cell>
          <cell r="Z54">
            <v>0</v>
          </cell>
          <cell r="AB54">
            <v>0</v>
          </cell>
        </row>
        <row r="55">
          <cell r="D55">
            <v>0</v>
          </cell>
          <cell r="F55">
            <v>0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P55">
            <v>0</v>
          </cell>
          <cell r="R55">
            <v>0</v>
          </cell>
          <cell r="T55">
            <v>0</v>
          </cell>
          <cell r="V55">
            <v>0</v>
          </cell>
          <cell r="X55">
            <v>0</v>
          </cell>
          <cell r="Z55">
            <v>0</v>
          </cell>
          <cell r="AB55">
            <v>0</v>
          </cell>
        </row>
        <row r="56">
          <cell r="D56">
            <v>0</v>
          </cell>
          <cell r="F56">
            <v>0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P56">
            <v>0</v>
          </cell>
          <cell r="R56">
            <v>0</v>
          </cell>
          <cell r="T56">
            <v>0</v>
          </cell>
          <cell r="V56">
            <v>0</v>
          </cell>
          <cell r="X56">
            <v>0</v>
          </cell>
          <cell r="Z56">
            <v>0</v>
          </cell>
          <cell r="AB56">
            <v>0</v>
          </cell>
        </row>
        <row r="57">
          <cell r="D57">
            <v>0</v>
          </cell>
          <cell r="F57">
            <v>0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P57">
            <v>0</v>
          </cell>
          <cell r="R57">
            <v>0</v>
          </cell>
          <cell r="T57">
            <v>0</v>
          </cell>
          <cell r="V57">
            <v>0</v>
          </cell>
          <cell r="X57">
            <v>0</v>
          </cell>
          <cell r="Z57">
            <v>0</v>
          </cell>
          <cell r="AB57">
            <v>0</v>
          </cell>
        </row>
        <row r="58">
          <cell r="D58">
            <v>0</v>
          </cell>
          <cell r="F58">
            <v>0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P58">
            <v>0</v>
          </cell>
          <cell r="R58">
            <v>0</v>
          </cell>
          <cell r="T58">
            <v>0</v>
          </cell>
          <cell r="V58">
            <v>0</v>
          </cell>
          <cell r="X58">
            <v>0</v>
          </cell>
          <cell r="Z58">
            <v>0</v>
          </cell>
          <cell r="AB58">
            <v>0</v>
          </cell>
        </row>
        <row r="59">
          <cell r="D59">
            <v>0</v>
          </cell>
          <cell r="F59">
            <v>0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P59">
            <v>0</v>
          </cell>
          <cell r="R59">
            <v>0</v>
          </cell>
          <cell r="T59">
            <v>0</v>
          </cell>
          <cell r="V59">
            <v>0</v>
          </cell>
          <cell r="X59">
            <v>0</v>
          </cell>
          <cell r="Z59">
            <v>0</v>
          </cell>
          <cell r="AB59">
            <v>0</v>
          </cell>
        </row>
        <row r="60">
          <cell r="D60">
            <v>0</v>
          </cell>
          <cell r="F60">
            <v>0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P60">
            <v>0</v>
          </cell>
          <cell r="R60">
            <v>0</v>
          </cell>
          <cell r="T60">
            <v>0</v>
          </cell>
          <cell r="V60">
            <v>0</v>
          </cell>
          <cell r="X60">
            <v>0</v>
          </cell>
          <cell r="Z60">
            <v>0</v>
          </cell>
          <cell r="AB60">
            <v>0</v>
          </cell>
        </row>
        <row r="61">
          <cell r="D61">
            <v>0</v>
          </cell>
          <cell r="F61">
            <v>0</v>
          </cell>
          <cell r="H61">
            <v>0</v>
          </cell>
          <cell r="J61">
            <v>0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  <cell r="T61">
            <v>0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</row>
        <row r="62">
          <cell r="D62">
            <v>0</v>
          </cell>
          <cell r="F62">
            <v>0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P62">
            <v>0</v>
          </cell>
          <cell r="R62">
            <v>0</v>
          </cell>
          <cell r="T62">
            <v>0</v>
          </cell>
          <cell r="V62">
            <v>0</v>
          </cell>
          <cell r="X62">
            <v>0</v>
          </cell>
          <cell r="Z62">
            <v>0</v>
          </cell>
          <cell r="AB62">
            <v>0</v>
          </cell>
        </row>
        <row r="63">
          <cell r="D63">
            <v>0</v>
          </cell>
          <cell r="F63">
            <v>0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P63">
            <v>0</v>
          </cell>
          <cell r="R63">
            <v>0</v>
          </cell>
          <cell r="T63">
            <v>0</v>
          </cell>
          <cell r="V63">
            <v>0</v>
          </cell>
          <cell r="X63">
            <v>0</v>
          </cell>
          <cell r="Z63">
            <v>0</v>
          </cell>
          <cell r="AB63">
            <v>0</v>
          </cell>
        </row>
        <row r="64">
          <cell r="D64">
            <v>0</v>
          </cell>
          <cell r="F64">
            <v>0</v>
          </cell>
          <cell r="H64">
            <v>0</v>
          </cell>
          <cell r="J64">
            <v>0</v>
          </cell>
          <cell r="L64">
            <v>0</v>
          </cell>
          <cell r="N64">
            <v>0</v>
          </cell>
          <cell r="P64">
            <v>0</v>
          </cell>
          <cell r="R64">
            <v>0</v>
          </cell>
          <cell r="T64">
            <v>0</v>
          </cell>
          <cell r="V64">
            <v>0</v>
          </cell>
          <cell r="X64">
            <v>0</v>
          </cell>
          <cell r="Z64">
            <v>0</v>
          </cell>
          <cell r="AB64">
            <v>0</v>
          </cell>
        </row>
        <row r="65">
          <cell r="D65">
            <v>0</v>
          </cell>
          <cell r="F65">
            <v>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P65">
            <v>0</v>
          </cell>
          <cell r="R65">
            <v>0</v>
          </cell>
          <cell r="T65">
            <v>0</v>
          </cell>
          <cell r="V65">
            <v>0</v>
          </cell>
          <cell r="X65">
            <v>0</v>
          </cell>
          <cell r="Z65">
            <v>0</v>
          </cell>
          <cell r="AB65">
            <v>0</v>
          </cell>
        </row>
        <row r="66">
          <cell r="D66">
            <v>0</v>
          </cell>
          <cell r="F66">
            <v>0</v>
          </cell>
          <cell r="H66">
            <v>0</v>
          </cell>
          <cell r="J66">
            <v>0</v>
          </cell>
          <cell r="L66">
            <v>0</v>
          </cell>
          <cell r="N66">
            <v>0</v>
          </cell>
          <cell r="P66">
            <v>0</v>
          </cell>
          <cell r="R66">
            <v>0</v>
          </cell>
          <cell r="T66">
            <v>0</v>
          </cell>
          <cell r="V66">
            <v>0</v>
          </cell>
          <cell r="X66">
            <v>0</v>
          </cell>
          <cell r="Z66">
            <v>0</v>
          </cell>
          <cell r="AB66">
            <v>0</v>
          </cell>
        </row>
        <row r="67">
          <cell r="D67">
            <v>0</v>
          </cell>
          <cell r="F67">
            <v>0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P67">
            <v>0</v>
          </cell>
          <cell r="R67">
            <v>0</v>
          </cell>
          <cell r="T67">
            <v>0</v>
          </cell>
          <cell r="V67">
            <v>0</v>
          </cell>
          <cell r="X67">
            <v>0</v>
          </cell>
          <cell r="Z67">
            <v>0</v>
          </cell>
          <cell r="AB67">
            <v>0</v>
          </cell>
        </row>
        <row r="68">
          <cell r="D68">
            <v>0</v>
          </cell>
          <cell r="F68">
            <v>0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P68">
            <v>0</v>
          </cell>
          <cell r="R68">
            <v>0</v>
          </cell>
          <cell r="T68">
            <v>0</v>
          </cell>
          <cell r="V68">
            <v>0</v>
          </cell>
          <cell r="X68">
            <v>0</v>
          </cell>
          <cell r="Z68">
            <v>0</v>
          </cell>
          <cell r="AB68">
            <v>0</v>
          </cell>
        </row>
        <row r="69">
          <cell r="D69">
            <v>0</v>
          </cell>
          <cell r="F69">
            <v>0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P69">
            <v>0</v>
          </cell>
          <cell r="R69">
            <v>0</v>
          </cell>
          <cell r="T69">
            <v>0</v>
          </cell>
          <cell r="V69">
            <v>0</v>
          </cell>
          <cell r="X69">
            <v>0</v>
          </cell>
          <cell r="Z69">
            <v>0</v>
          </cell>
          <cell r="AB69">
            <v>0</v>
          </cell>
        </row>
        <row r="70">
          <cell r="D70">
            <v>0</v>
          </cell>
          <cell r="F70">
            <v>0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P70">
            <v>0</v>
          </cell>
          <cell r="R70">
            <v>0</v>
          </cell>
          <cell r="T70">
            <v>0</v>
          </cell>
          <cell r="V70">
            <v>0</v>
          </cell>
          <cell r="X70">
            <v>0</v>
          </cell>
          <cell r="Z70">
            <v>0</v>
          </cell>
          <cell r="AB70">
            <v>0</v>
          </cell>
        </row>
        <row r="71">
          <cell r="D71">
            <v>0</v>
          </cell>
          <cell r="F71">
            <v>0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P71">
            <v>0</v>
          </cell>
          <cell r="R71">
            <v>0</v>
          </cell>
          <cell r="T71">
            <v>0</v>
          </cell>
          <cell r="V71">
            <v>0</v>
          </cell>
          <cell r="X71">
            <v>0</v>
          </cell>
          <cell r="Z71">
            <v>0</v>
          </cell>
          <cell r="AB71">
            <v>0</v>
          </cell>
        </row>
        <row r="72">
          <cell r="D72">
            <v>0</v>
          </cell>
          <cell r="F72">
            <v>0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P72">
            <v>0</v>
          </cell>
          <cell r="R72">
            <v>0</v>
          </cell>
          <cell r="T72">
            <v>0</v>
          </cell>
          <cell r="V72">
            <v>0</v>
          </cell>
          <cell r="X72">
            <v>0</v>
          </cell>
          <cell r="Z72">
            <v>0</v>
          </cell>
          <cell r="AB72">
            <v>0</v>
          </cell>
        </row>
        <row r="73">
          <cell r="D73">
            <v>0</v>
          </cell>
          <cell r="F73">
            <v>0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P73">
            <v>0</v>
          </cell>
          <cell r="R73">
            <v>0</v>
          </cell>
          <cell r="T73">
            <v>0</v>
          </cell>
          <cell r="V73">
            <v>0</v>
          </cell>
          <cell r="X73">
            <v>0</v>
          </cell>
          <cell r="Z73">
            <v>0</v>
          </cell>
          <cell r="AB73">
            <v>0</v>
          </cell>
        </row>
        <row r="74">
          <cell r="D74">
            <v>0</v>
          </cell>
          <cell r="F74">
            <v>0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P74">
            <v>0</v>
          </cell>
          <cell r="R74">
            <v>0</v>
          </cell>
          <cell r="T74">
            <v>0</v>
          </cell>
          <cell r="V74">
            <v>0</v>
          </cell>
          <cell r="X74">
            <v>0</v>
          </cell>
          <cell r="Z74">
            <v>0</v>
          </cell>
          <cell r="AB74">
            <v>0</v>
          </cell>
        </row>
        <row r="75">
          <cell r="D75">
            <v>0</v>
          </cell>
          <cell r="F75">
            <v>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P75">
            <v>0</v>
          </cell>
          <cell r="R75">
            <v>0</v>
          </cell>
          <cell r="T75">
            <v>0</v>
          </cell>
          <cell r="V75">
            <v>0</v>
          </cell>
          <cell r="X75">
            <v>0</v>
          </cell>
          <cell r="Z75">
            <v>0</v>
          </cell>
          <cell r="AB75">
            <v>0</v>
          </cell>
        </row>
        <row r="76">
          <cell r="D76">
            <v>0</v>
          </cell>
          <cell r="F76">
            <v>0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P76">
            <v>0</v>
          </cell>
          <cell r="R76">
            <v>0</v>
          </cell>
          <cell r="T76">
            <v>0</v>
          </cell>
          <cell r="V76">
            <v>0</v>
          </cell>
          <cell r="X76">
            <v>0</v>
          </cell>
          <cell r="Z76">
            <v>0</v>
          </cell>
          <cell r="AB76">
            <v>0</v>
          </cell>
        </row>
        <row r="77">
          <cell r="D77">
            <v>0</v>
          </cell>
          <cell r="F77">
            <v>0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P77">
            <v>0</v>
          </cell>
          <cell r="R77">
            <v>0</v>
          </cell>
          <cell r="T77">
            <v>0</v>
          </cell>
          <cell r="V77">
            <v>0</v>
          </cell>
          <cell r="X77">
            <v>0</v>
          </cell>
          <cell r="Z77">
            <v>0</v>
          </cell>
          <cell r="AB77">
            <v>0</v>
          </cell>
        </row>
        <row r="78">
          <cell r="D78">
            <v>0</v>
          </cell>
          <cell r="F78">
            <v>0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P78">
            <v>0</v>
          </cell>
          <cell r="R78">
            <v>0</v>
          </cell>
          <cell r="T78">
            <v>0</v>
          </cell>
          <cell r="V78">
            <v>0</v>
          </cell>
          <cell r="X78">
            <v>0</v>
          </cell>
          <cell r="Z78">
            <v>0</v>
          </cell>
          <cell r="AB78">
            <v>0</v>
          </cell>
        </row>
        <row r="79">
          <cell r="D79">
            <v>0</v>
          </cell>
          <cell r="F79">
            <v>0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P79">
            <v>0</v>
          </cell>
          <cell r="R79">
            <v>0</v>
          </cell>
          <cell r="T79">
            <v>0</v>
          </cell>
          <cell r="V79">
            <v>0</v>
          </cell>
          <cell r="X79">
            <v>0</v>
          </cell>
          <cell r="Z79">
            <v>0</v>
          </cell>
          <cell r="AB79">
            <v>0</v>
          </cell>
        </row>
        <row r="80">
          <cell r="D80">
            <v>0</v>
          </cell>
          <cell r="F80">
            <v>0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P80">
            <v>0</v>
          </cell>
          <cell r="R80">
            <v>0</v>
          </cell>
          <cell r="T80">
            <v>0</v>
          </cell>
          <cell r="V80">
            <v>0</v>
          </cell>
          <cell r="X80">
            <v>0</v>
          </cell>
          <cell r="Z80">
            <v>0</v>
          </cell>
          <cell r="AB80">
            <v>0</v>
          </cell>
        </row>
        <row r="81">
          <cell r="D81">
            <v>0</v>
          </cell>
          <cell r="F81">
            <v>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P81">
            <v>0</v>
          </cell>
          <cell r="R81">
            <v>0</v>
          </cell>
          <cell r="T81">
            <v>0</v>
          </cell>
          <cell r="V81">
            <v>0</v>
          </cell>
          <cell r="X81">
            <v>0</v>
          </cell>
          <cell r="Z81">
            <v>0</v>
          </cell>
          <cell r="AB81">
            <v>0</v>
          </cell>
        </row>
        <row r="82">
          <cell r="D82">
            <v>0</v>
          </cell>
          <cell r="F82">
            <v>0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P82">
            <v>0</v>
          </cell>
          <cell r="R82">
            <v>0</v>
          </cell>
          <cell r="T82">
            <v>0</v>
          </cell>
          <cell r="V82">
            <v>0</v>
          </cell>
          <cell r="X82">
            <v>0</v>
          </cell>
          <cell r="Z82">
            <v>0</v>
          </cell>
          <cell r="AB82">
            <v>0</v>
          </cell>
        </row>
        <row r="83">
          <cell r="D83">
            <v>0</v>
          </cell>
          <cell r="F83">
            <v>0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P83">
            <v>0</v>
          </cell>
          <cell r="R83">
            <v>0</v>
          </cell>
          <cell r="T83">
            <v>0</v>
          </cell>
          <cell r="V83">
            <v>0</v>
          </cell>
          <cell r="X83">
            <v>0</v>
          </cell>
          <cell r="Z83">
            <v>0</v>
          </cell>
          <cell r="AB83">
            <v>0</v>
          </cell>
        </row>
        <row r="84">
          <cell r="D84">
            <v>0</v>
          </cell>
          <cell r="F84">
            <v>0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P84">
            <v>0</v>
          </cell>
          <cell r="R84">
            <v>0</v>
          </cell>
          <cell r="T84">
            <v>0</v>
          </cell>
          <cell r="V84">
            <v>0</v>
          </cell>
          <cell r="X84">
            <v>0</v>
          </cell>
          <cell r="Z84">
            <v>0</v>
          </cell>
          <cell r="AB84">
            <v>0</v>
          </cell>
        </row>
        <row r="85">
          <cell r="D85">
            <v>0</v>
          </cell>
          <cell r="F85">
            <v>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P85">
            <v>0</v>
          </cell>
          <cell r="R85">
            <v>0</v>
          </cell>
          <cell r="T85">
            <v>0</v>
          </cell>
          <cell r="V85">
            <v>0</v>
          </cell>
          <cell r="X85">
            <v>0</v>
          </cell>
          <cell r="Z85">
            <v>0</v>
          </cell>
          <cell r="AB85">
            <v>0</v>
          </cell>
        </row>
        <row r="86">
          <cell r="D86">
            <v>0</v>
          </cell>
          <cell r="F86">
            <v>0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P86">
            <v>0</v>
          </cell>
          <cell r="R86">
            <v>0</v>
          </cell>
          <cell r="T86">
            <v>0</v>
          </cell>
          <cell r="V86">
            <v>0</v>
          </cell>
          <cell r="X86">
            <v>0</v>
          </cell>
          <cell r="Z86">
            <v>0</v>
          </cell>
          <cell r="AB86">
            <v>0</v>
          </cell>
        </row>
        <row r="87">
          <cell r="D87">
            <v>0</v>
          </cell>
          <cell r="F87">
            <v>0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P87">
            <v>0</v>
          </cell>
          <cell r="R87">
            <v>0</v>
          </cell>
          <cell r="T87">
            <v>0</v>
          </cell>
          <cell r="V87">
            <v>0</v>
          </cell>
          <cell r="X87">
            <v>0</v>
          </cell>
          <cell r="Z87">
            <v>0</v>
          </cell>
          <cell r="AB87">
            <v>0</v>
          </cell>
        </row>
        <row r="88">
          <cell r="D88">
            <v>0</v>
          </cell>
          <cell r="F88">
            <v>0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P88">
            <v>0</v>
          </cell>
          <cell r="R88">
            <v>0</v>
          </cell>
          <cell r="T88">
            <v>0</v>
          </cell>
          <cell r="V88">
            <v>0</v>
          </cell>
          <cell r="X88">
            <v>0</v>
          </cell>
          <cell r="Z88">
            <v>0</v>
          </cell>
          <cell r="AB88">
            <v>0</v>
          </cell>
        </row>
        <row r="90">
          <cell r="D90">
            <v>0</v>
          </cell>
          <cell r="F90">
            <v>0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P90">
            <v>0</v>
          </cell>
          <cell r="R90">
            <v>0</v>
          </cell>
          <cell r="T90">
            <v>0</v>
          </cell>
          <cell r="V90">
            <v>0</v>
          </cell>
          <cell r="X90">
            <v>0</v>
          </cell>
          <cell r="Z90">
            <v>0</v>
          </cell>
          <cell r="AB90">
            <v>0</v>
          </cell>
        </row>
        <row r="141">
          <cell r="D141">
            <v>0</v>
          </cell>
          <cell r="F141">
            <v>0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P141">
            <v>0</v>
          </cell>
          <cell r="R141">
            <v>0</v>
          </cell>
          <cell r="T141">
            <v>0</v>
          </cell>
          <cell r="V141">
            <v>0</v>
          </cell>
          <cell r="X141">
            <v>0</v>
          </cell>
          <cell r="Z141">
            <v>0</v>
          </cell>
          <cell r="AB141">
            <v>0</v>
          </cell>
        </row>
        <row r="142">
          <cell r="D142">
            <v>0</v>
          </cell>
          <cell r="F142">
            <v>0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P142">
            <v>0</v>
          </cell>
          <cell r="R142">
            <v>0</v>
          </cell>
          <cell r="T142">
            <v>0</v>
          </cell>
          <cell r="V142">
            <v>0</v>
          </cell>
          <cell r="X142">
            <v>0</v>
          </cell>
          <cell r="Z142">
            <v>0</v>
          </cell>
          <cell r="AB142">
            <v>0</v>
          </cell>
        </row>
        <row r="143">
          <cell r="D143">
            <v>0</v>
          </cell>
          <cell r="F143">
            <v>0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P143">
            <v>0</v>
          </cell>
          <cell r="R143">
            <v>0</v>
          </cell>
          <cell r="T143">
            <v>0</v>
          </cell>
          <cell r="V143">
            <v>0</v>
          </cell>
          <cell r="X143">
            <v>0</v>
          </cell>
          <cell r="Z143">
            <v>0</v>
          </cell>
          <cell r="AB143">
            <v>0</v>
          </cell>
        </row>
        <row r="144">
          <cell r="D144">
            <v>0</v>
          </cell>
          <cell r="F144">
            <v>0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P144">
            <v>0</v>
          </cell>
          <cell r="R144">
            <v>0</v>
          </cell>
          <cell r="T144">
            <v>0</v>
          </cell>
          <cell r="V144">
            <v>0</v>
          </cell>
          <cell r="X144">
            <v>0</v>
          </cell>
          <cell r="Z144">
            <v>0</v>
          </cell>
          <cell r="AB144">
            <v>0</v>
          </cell>
        </row>
        <row r="145">
          <cell r="D145">
            <v>0</v>
          </cell>
          <cell r="F145">
            <v>0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P145">
            <v>0</v>
          </cell>
          <cell r="R145">
            <v>0</v>
          </cell>
          <cell r="T145">
            <v>0</v>
          </cell>
          <cell r="V145">
            <v>0</v>
          </cell>
          <cell r="X145">
            <v>0</v>
          </cell>
          <cell r="Z145">
            <v>0</v>
          </cell>
          <cell r="AB145">
            <v>0</v>
          </cell>
        </row>
        <row r="146">
          <cell r="D146">
            <v>0</v>
          </cell>
          <cell r="F146">
            <v>0</v>
          </cell>
          <cell r="H146">
            <v>0</v>
          </cell>
          <cell r="J146">
            <v>0</v>
          </cell>
          <cell r="L146">
            <v>0</v>
          </cell>
          <cell r="N146">
            <v>0</v>
          </cell>
          <cell r="P146">
            <v>0</v>
          </cell>
          <cell r="R146">
            <v>0</v>
          </cell>
          <cell r="T146">
            <v>0</v>
          </cell>
          <cell r="V146">
            <v>0</v>
          </cell>
          <cell r="X146">
            <v>0</v>
          </cell>
          <cell r="Z146">
            <v>0</v>
          </cell>
          <cell r="AB146">
            <v>0</v>
          </cell>
        </row>
        <row r="147">
          <cell r="D147">
            <v>0</v>
          </cell>
          <cell r="F147">
            <v>0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P147">
            <v>0</v>
          </cell>
          <cell r="R147">
            <v>0</v>
          </cell>
          <cell r="T147">
            <v>0</v>
          </cell>
          <cell r="V147">
            <v>0</v>
          </cell>
          <cell r="X147">
            <v>0</v>
          </cell>
          <cell r="Z147">
            <v>0</v>
          </cell>
          <cell r="AB147">
            <v>0</v>
          </cell>
        </row>
        <row r="148">
          <cell r="D148">
            <v>0</v>
          </cell>
          <cell r="F148">
            <v>0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P148">
            <v>0</v>
          </cell>
          <cell r="R148">
            <v>0</v>
          </cell>
          <cell r="T148">
            <v>0</v>
          </cell>
          <cell r="V148">
            <v>0</v>
          </cell>
          <cell r="X148">
            <v>0</v>
          </cell>
          <cell r="Z148">
            <v>0</v>
          </cell>
          <cell r="AB148">
            <v>0</v>
          </cell>
        </row>
        <row r="149">
          <cell r="D149">
            <v>0</v>
          </cell>
          <cell r="F149">
            <v>0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P149">
            <v>0</v>
          </cell>
          <cell r="R149">
            <v>0</v>
          </cell>
          <cell r="T149">
            <v>0</v>
          </cell>
          <cell r="V149">
            <v>0</v>
          </cell>
          <cell r="X149">
            <v>0</v>
          </cell>
          <cell r="Z149">
            <v>0</v>
          </cell>
          <cell r="AB149">
            <v>0</v>
          </cell>
        </row>
        <row r="150">
          <cell r="D150">
            <v>0</v>
          </cell>
          <cell r="F150">
            <v>0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P150">
            <v>0</v>
          </cell>
          <cell r="R150">
            <v>0</v>
          </cell>
          <cell r="T150">
            <v>0</v>
          </cell>
          <cell r="V150">
            <v>0</v>
          </cell>
          <cell r="X150">
            <v>0</v>
          </cell>
          <cell r="Z150">
            <v>0</v>
          </cell>
          <cell r="AB150">
            <v>0</v>
          </cell>
        </row>
        <row r="153">
          <cell r="D153">
            <v>0</v>
          </cell>
          <cell r="F153">
            <v>0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P153">
            <v>0</v>
          </cell>
          <cell r="R153">
            <v>0</v>
          </cell>
          <cell r="T153">
            <v>0</v>
          </cell>
          <cell r="V153">
            <v>0</v>
          </cell>
          <cell r="X153">
            <v>0</v>
          </cell>
          <cell r="Z153">
            <v>0</v>
          </cell>
          <cell r="AB153">
            <v>0</v>
          </cell>
        </row>
        <row r="154">
          <cell r="D154">
            <v>0</v>
          </cell>
          <cell r="F154">
            <v>0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P154">
            <v>0</v>
          </cell>
          <cell r="R154">
            <v>0</v>
          </cell>
          <cell r="T154">
            <v>0</v>
          </cell>
          <cell r="V154">
            <v>0</v>
          </cell>
          <cell r="X154">
            <v>0</v>
          </cell>
          <cell r="Z154">
            <v>0</v>
          </cell>
          <cell r="AB154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ms&amp;Checks"/>
      <sheetName val="Main Assumptions"/>
      <sheetName val="P&amp;L"/>
      <sheetName val="P&amp;L_Charts-YTD"/>
      <sheetName val="Realized_1Q"/>
      <sheetName val="Realized_2Q"/>
      <sheetName val="Realized_3Q"/>
      <sheetName val="Realized_4Q"/>
      <sheetName val="Non-Realized_1Q"/>
      <sheetName val="Non-Realiz-vs-Budget"/>
      <sheetName val="Non-Realized_2Q"/>
      <sheetName val="Non-Realized_3Q"/>
      <sheetName val="Non-Realized_4Q"/>
      <sheetName val="P&amp;L by Country_1Q"/>
      <sheetName val="Country_Details"/>
      <sheetName val="Europe_Map"/>
      <sheetName val="P&amp;L by Country_2Q"/>
      <sheetName val="P&amp;L by Country_3Q"/>
      <sheetName val="P&amp;L by Country_4Q"/>
      <sheetName val="Bal"/>
      <sheetName val="Contributions-PL"/>
      <sheetName val="Contributions-BS"/>
      <sheetName val="Investment_1Q"/>
      <sheetName val="Investment_2Q"/>
      <sheetName val="Investment_3Q"/>
      <sheetName val="Investment_4Q"/>
      <sheetName val="BookValue_1Q"/>
      <sheetName val="BookValue_2Q"/>
      <sheetName val="BookValue_3Q"/>
      <sheetName val="BookValue_4Q"/>
      <sheetName val="Debt_1Q"/>
      <sheetName val="Debt_2Q"/>
      <sheetName val="Bus_Ind"/>
      <sheetName val="Bus_Ind_Charts"/>
      <sheetName val="Debt_3Q"/>
      <sheetName val="Debt_4Q"/>
      <sheetName val="Realized_Details_1Q"/>
      <sheetName val="Realized_Details_2Q"/>
      <sheetName val="Realized_Details_3Q"/>
      <sheetName val="Realized_Details_4Q"/>
      <sheetName val="BS_Details_1Q"/>
      <sheetName val="BS_Details_2Q"/>
      <sheetName val="BS_Details_3Q"/>
      <sheetName val="BS_Details_4Q"/>
      <sheetName val="Var_CapProp_1Q"/>
      <sheetName val="Var_CapProp_2Q"/>
      <sheetName val="Var_CapProp_3Q"/>
      <sheetName val="Var_CapProp_4Q"/>
      <sheetName val="CIT"/>
      <sheetName val="Bal-HFM"/>
      <sheetName val="P&amp;L-HFM"/>
      <sheetName val="P&amp;L-HFM_1Q"/>
      <sheetName val="P&amp;L-HFM_2Q"/>
      <sheetName val="P&amp;L-HFM_3Q"/>
      <sheetName val="By Country Elimina - HFM Actual"/>
      <sheetName val="2008 Vs 2007"/>
      <sheetName val="Main_Assumptions"/>
      <sheetName val="P&amp;L_by_Country_1Q"/>
      <sheetName val="P&amp;L_by_Country_2Q"/>
      <sheetName val="P&amp;L_by_Country_3Q"/>
      <sheetName val="P&amp;L_by_Country_4Q"/>
      <sheetName val="By_Country_Elimina_-_HFM_Actual"/>
      <sheetName val="2008_Vs_2007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>
        <row r="16">
          <cell r="Z16">
            <v>4752530.8476834539</v>
          </cell>
          <cell r="AC16">
            <v>1259420.6746361153</v>
          </cell>
        </row>
        <row r="20">
          <cell r="AC20">
            <v>0</v>
          </cell>
        </row>
        <row r="26">
          <cell r="Z26">
            <v>6827.6279359300861</v>
          </cell>
          <cell r="AC26">
            <v>2143.8751718820472</v>
          </cell>
        </row>
        <row r="34">
          <cell r="AC34">
            <v>0</v>
          </cell>
        </row>
        <row r="38">
          <cell r="AC38">
            <v>0</v>
          </cell>
        </row>
        <row r="42">
          <cell r="Z42">
            <v>0</v>
          </cell>
          <cell r="AC4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98"/>
      <sheetName val="Estim101112"/>
      <sheetName val="Feuil1"/>
      <sheetName val="Ingresos"/>
      <sheetName val="RRHH"/>
      <sheetName val="Depcapex"/>
      <sheetName val="Impuesto"/>
      <sheetName val="otros"/>
      <sheetName val="recupfin"/>
      <sheetName val="recup09"/>
      <sheetName val="recup10"/>
      <sheetName val="recup11"/>
      <sheetName val="recup12"/>
      <sheetName val="Rcapex"/>
      <sheetName val="Cutoff"/>
      <sheetName val="Sheet1"/>
      <sheetName val="Sheet2"/>
      <sheetName val="Sheet3"/>
      <sheetName val="Regiões"/>
      <sheetName val="Balance Apresentação"/>
    </sheetNames>
    <sheetDataSet>
      <sheetData sheetId="0" refreshError="1"/>
      <sheetData sheetId="1" refreshError="1">
        <row r="5">
          <cell r="H5">
            <v>0</v>
          </cell>
        </row>
        <row r="6">
          <cell r="H6">
            <v>0</v>
          </cell>
        </row>
        <row r="7">
          <cell r="H7">
            <v>91688.39112</v>
          </cell>
        </row>
        <row r="8">
          <cell r="H8">
            <v>204629.78255</v>
          </cell>
        </row>
        <row r="9">
          <cell r="H9">
            <v>1701.865</v>
          </cell>
        </row>
        <row r="10">
          <cell r="H10">
            <v>0</v>
          </cell>
        </row>
        <row r="11">
          <cell r="H11">
            <v>253075.94576999999</v>
          </cell>
        </row>
        <row r="12">
          <cell r="H12">
            <v>6964.0000399999617</v>
          </cell>
        </row>
        <row r="13">
          <cell r="H13">
            <v>180256.33771999998</v>
          </cell>
        </row>
        <row r="14">
          <cell r="H14">
            <v>0</v>
          </cell>
        </row>
        <row r="15">
          <cell r="H15">
            <v>418197.40966</v>
          </cell>
        </row>
        <row r="16">
          <cell r="H16">
            <v>382.47103999999996</v>
          </cell>
        </row>
        <row r="17">
          <cell r="H17">
            <v>489.00107000000003</v>
          </cell>
        </row>
        <row r="18">
          <cell r="H18">
            <v>0</v>
          </cell>
        </row>
        <row r="19">
          <cell r="H19">
            <v>21721.968570000001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166.17400000000001</v>
          </cell>
        </row>
        <row r="24">
          <cell r="H24">
            <v>11321.900590000152</v>
          </cell>
        </row>
        <row r="25">
          <cell r="H25">
            <v>10754.533640000105</v>
          </cell>
        </row>
        <row r="26">
          <cell r="H26">
            <v>11986.928219999791</v>
          </cell>
        </row>
        <row r="27">
          <cell r="H27">
            <v>0</v>
          </cell>
        </row>
        <row r="28">
          <cell r="H28">
            <v>13.375</v>
          </cell>
        </row>
        <row r="29">
          <cell r="H29">
            <v>0</v>
          </cell>
        </row>
        <row r="30">
          <cell r="H30">
            <v>14485.274549999953</v>
          </cell>
        </row>
        <row r="31">
          <cell r="H31">
            <v>-11164.591569999933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-105296.4623900001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-389.24738000011445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-707.93363158043098</v>
          </cell>
        </row>
        <row r="47">
          <cell r="H47">
            <v>-1376.651957108154</v>
          </cell>
        </row>
        <row r="48">
          <cell r="H48">
            <v>-30000.365418798283</v>
          </cell>
        </row>
        <row r="49">
          <cell r="H49">
            <v>-1613.7279104937847</v>
          </cell>
        </row>
        <row r="50">
          <cell r="H50">
            <v>-5985.8319220190215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-11663.6067099998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-10000</v>
          </cell>
        </row>
        <row r="63">
          <cell r="H63">
            <v>0</v>
          </cell>
        </row>
        <row r="64">
          <cell r="H64">
            <v>4600.9938699996474</v>
          </cell>
        </row>
        <row r="65">
          <cell r="H65">
            <v>-4476.2310499999994</v>
          </cell>
        </row>
        <row r="66">
          <cell r="H66">
            <v>-377.19258000000002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-2374.28665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-6515.2669100003241</v>
          </cell>
        </row>
        <row r="74">
          <cell r="H74">
            <v>-156501.6144699998</v>
          </cell>
        </row>
        <row r="75">
          <cell r="H75">
            <v>0</v>
          </cell>
        </row>
        <row r="76">
          <cell r="H76">
            <v>-53795.438009999751</v>
          </cell>
        </row>
        <row r="77">
          <cell r="H77">
            <v>-3585.4607500002385</v>
          </cell>
        </row>
        <row r="78">
          <cell r="H78">
            <v>-14821.566360000133</v>
          </cell>
        </row>
        <row r="79">
          <cell r="H79">
            <v>-8.6270599999427802</v>
          </cell>
        </row>
        <row r="80">
          <cell r="H80">
            <v>-4623.1835499999524</v>
          </cell>
        </row>
        <row r="81">
          <cell r="H81">
            <v>-761.5223899996281</v>
          </cell>
        </row>
        <row r="82">
          <cell r="H82">
            <v>0</v>
          </cell>
        </row>
        <row r="83">
          <cell r="H83">
            <v>-18939.185920000076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-3796.5164000000955</v>
          </cell>
        </row>
        <row r="89">
          <cell r="H89">
            <v>0</v>
          </cell>
        </row>
        <row r="90">
          <cell r="H90">
            <v>-86096.954929999352</v>
          </cell>
        </row>
        <row r="91">
          <cell r="H91">
            <v>-112304.08344000029</v>
          </cell>
        </row>
        <row r="92">
          <cell r="H92">
            <v>-58432.076539999965</v>
          </cell>
        </row>
        <row r="93">
          <cell r="H93">
            <v>0</v>
          </cell>
        </row>
        <row r="94">
          <cell r="H94">
            <v>-7056.0556200001238</v>
          </cell>
        </row>
        <row r="95">
          <cell r="H95">
            <v>-252.88278999996186</v>
          </cell>
        </row>
        <row r="96">
          <cell r="H96">
            <v>-2230.3872399997713</v>
          </cell>
        </row>
        <row r="97">
          <cell r="H97">
            <v>-4015.7099099998472</v>
          </cell>
        </row>
        <row r="98">
          <cell r="H98">
            <v>-920.13515999984736</v>
          </cell>
        </row>
        <row r="99">
          <cell r="H99">
            <v>-1676.9015800001621</v>
          </cell>
        </row>
        <row r="100">
          <cell r="H100">
            <v>-2179.5489099998476</v>
          </cell>
        </row>
        <row r="101">
          <cell r="H101">
            <v>-2607.3054699997901</v>
          </cell>
        </row>
        <row r="102">
          <cell r="H102">
            <v>-11365.217920000076</v>
          </cell>
        </row>
        <row r="103">
          <cell r="H103">
            <v>0</v>
          </cell>
        </row>
        <row r="104">
          <cell r="H104">
            <v>-265554.74769682775</v>
          </cell>
        </row>
        <row r="105">
          <cell r="H105">
            <v>-45629.683179999964</v>
          </cell>
        </row>
        <row r="106">
          <cell r="H106">
            <v>-189749.0465055336</v>
          </cell>
        </row>
        <row r="107">
          <cell r="H107">
            <v>-58791.098015648939</v>
          </cell>
        </row>
        <row r="108">
          <cell r="H108">
            <v>-62523.866143626656</v>
          </cell>
        </row>
        <row r="109">
          <cell r="H109">
            <v>0</v>
          </cell>
        </row>
        <row r="110">
          <cell r="H110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-1509.6925399999618</v>
          </cell>
        </row>
        <row r="118">
          <cell r="H118">
            <v>-8233.7227499997607</v>
          </cell>
        </row>
        <row r="119">
          <cell r="H119">
            <v>-2374.6146100003721</v>
          </cell>
        </row>
        <row r="120">
          <cell r="H120">
            <v>-1299.6470599994659</v>
          </cell>
        </row>
        <row r="121">
          <cell r="H121">
            <v>-21659.877590000153</v>
          </cell>
        </row>
        <row r="122">
          <cell r="H122">
            <v>-2898.2825900001526</v>
          </cell>
        </row>
        <row r="123">
          <cell r="H123">
            <v>-2386.7305499999525</v>
          </cell>
        </row>
        <row r="124">
          <cell r="H124">
            <v>-343.65160999965667</v>
          </cell>
        </row>
        <row r="125">
          <cell r="H125">
            <v>-58.461510000228884</v>
          </cell>
        </row>
        <row r="126">
          <cell r="H126">
            <v>-1248.2472999999522</v>
          </cell>
        </row>
        <row r="127">
          <cell r="H127">
            <v>-1526.8484300000669</v>
          </cell>
        </row>
        <row r="128">
          <cell r="H128">
            <v>-3977.7780900001526</v>
          </cell>
        </row>
        <row r="129">
          <cell r="H129">
            <v>-612.32848000025751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-519.52875999999048</v>
          </cell>
        </row>
        <row r="133">
          <cell r="H133">
            <v>-394.81144999980927</v>
          </cell>
        </row>
        <row r="134">
          <cell r="H134">
            <v>0</v>
          </cell>
        </row>
        <row r="135">
          <cell r="H135">
            <v>-398.5955799999237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-7762.425159999847</v>
          </cell>
        </row>
        <row r="144">
          <cell r="H144">
            <v>-22992.499279999971</v>
          </cell>
        </row>
        <row r="145">
          <cell r="H145">
            <v>-1122.267359999895</v>
          </cell>
        </row>
        <row r="146">
          <cell r="H146">
            <v>0</v>
          </cell>
        </row>
        <row r="147">
          <cell r="H147">
            <v>9371.2112599999909</v>
          </cell>
        </row>
        <row r="148">
          <cell r="H148">
            <v>4135.5125999999045</v>
          </cell>
        </row>
        <row r="149">
          <cell r="H149">
            <v>-1651.6521800000667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7623.0499000000955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I20 Graph"/>
    </sheetNames>
    <sheetDataSet>
      <sheetData sheetId="0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t"/>
      <sheetName val="HistoCA"/>
      <sheetName val="Recup"/>
      <sheetName val="Feuil1"/>
      <sheetName val="HistoGast"/>
      <sheetName val="Depreciacion"/>
      <sheetName val="resulprep"/>
      <sheetName val="Invprep"/>
      <sheetName val="Sheet1"/>
      <sheetName val="Sheet2"/>
      <sheetName val="Sheet3"/>
      <sheetName val="Regi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F5">
            <v>0</v>
          </cell>
        </row>
        <row r="6">
          <cell r="F6">
            <v>0</v>
          </cell>
        </row>
        <row r="7">
          <cell r="F7">
            <v>12212.504787135122</v>
          </cell>
          <cell r="G7">
            <v>12212.504787135122</v>
          </cell>
        </row>
        <row r="8">
          <cell r="F8">
            <v>27522.647824991796</v>
          </cell>
          <cell r="G8">
            <v>27522.647824991796</v>
          </cell>
        </row>
        <row r="9">
          <cell r="F9">
            <v>32.533159108552361</v>
          </cell>
          <cell r="G9">
            <v>32.533159108552361</v>
          </cell>
        </row>
        <row r="10">
          <cell r="F10">
            <v>0</v>
          </cell>
          <cell r="G10">
            <v>0</v>
          </cell>
        </row>
        <row r="11">
          <cell r="F11">
            <v>37668.509889586036</v>
          </cell>
          <cell r="G11">
            <v>37668.509889586036</v>
          </cell>
        </row>
        <row r="12">
          <cell r="F12">
            <v>275.03363502593356</v>
          </cell>
          <cell r="G12">
            <v>275.03363502593356</v>
          </cell>
        </row>
        <row r="13">
          <cell r="F13">
            <v>9696.4759131194314</v>
          </cell>
          <cell r="G13">
            <v>9696.4759131194314</v>
          </cell>
        </row>
        <row r="14">
          <cell r="F14">
            <v>0</v>
          </cell>
          <cell r="G14">
            <v>0</v>
          </cell>
        </row>
        <row r="15">
          <cell r="F15">
            <v>49763.405596619406</v>
          </cell>
          <cell r="G15">
            <v>49763.405596619406</v>
          </cell>
        </row>
        <row r="16">
          <cell r="F16">
            <v>456.6427806007527</v>
          </cell>
          <cell r="G16">
            <v>456.6427806007527</v>
          </cell>
        </row>
        <row r="17">
          <cell r="F17">
            <v>326.68860000000001</v>
          </cell>
          <cell r="G17">
            <v>326.68860000000001</v>
          </cell>
        </row>
        <row r="18">
          <cell r="F18">
            <v>0</v>
          </cell>
          <cell r="G18">
            <v>0</v>
          </cell>
        </row>
        <row r="19">
          <cell r="F19">
            <v>3034.4012755434783</v>
          </cell>
          <cell r="G19">
            <v>3034.4012755434783</v>
          </cell>
        </row>
        <row r="20">
          <cell r="F20">
            <v>0</v>
          </cell>
          <cell r="G20">
            <v>0</v>
          </cell>
        </row>
        <row r="21"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1248.7678366666692</v>
          </cell>
          <cell r="G24">
            <v>1248.7678366666692</v>
          </cell>
        </row>
        <row r="25">
          <cell r="F25">
            <v>1272.6297733333483</v>
          </cell>
          <cell r="G25">
            <v>1272.6297733333483</v>
          </cell>
        </row>
        <row r="26">
          <cell r="F26">
            <v>2248.9810666666649</v>
          </cell>
          <cell r="G26">
            <v>2248.9810666666649</v>
          </cell>
        </row>
        <row r="27">
          <cell r="F27">
            <v>0</v>
          </cell>
          <cell r="G27">
            <v>0</v>
          </cell>
        </row>
        <row r="28"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F31">
            <v>0</v>
          </cell>
          <cell r="G31">
            <v>0</v>
          </cell>
        </row>
        <row r="32">
          <cell r="F32">
            <v>1625.4946212644491</v>
          </cell>
          <cell r="G32">
            <v>1625.4946212644491</v>
          </cell>
        </row>
        <row r="33">
          <cell r="F33">
            <v>-1042.2412905339111</v>
          </cell>
          <cell r="G33">
            <v>-1042.2412905339111</v>
          </cell>
        </row>
        <row r="34">
          <cell r="F34">
            <v>0</v>
          </cell>
          <cell r="G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-10740.409920850891</v>
          </cell>
          <cell r="G39">
            <v>-10740.409920850891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-43.820745000004763</v>
          </cell>
          <cell r="G43">
            <v>-43.820745000004763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0</v>
          </cell>
        </row>
        <row r="48">
          <cell r="F48">
            <v>-69.963059999999999</v>
          </cell>
          <cell r="G48">
            <v>-69.963059999999999</v>
          </cell>
        </row>
        <row r="49">
          <cell r="F49">
            <v>-136.34398666666667</v>
          </cell>
          <cell r="G49">
            <v>-136.34398666666667</v>
          </cell>
        </row>
        <row r="50">
          <cell r="F50">
            <v>-3105.8625800000132</v>
          </cell>
          <cell r="G50">
            <v>-3105.8625800000132</v>
          </cell>
        </row>
        <row r="51">
          <cell r="F51">
            <v>-159.82317666666665</v>
          </cell>
          <cell r="G51">
            <v>-159.82317666666665</v>
          </cell>
        </row>
        <row r="52">
          <cell r="F52">
            <v>-1471.6468666666706</v>
          </cell>
          <cell r="G52">
            <v>-1471.6468666666706</v>
          </cell>
        </row>
        <row r="53">
          <cell r="F53">
            <v>-6792.5601790123601</v>
          </cell>
          <cell r="G53">
            <v>-6792.5601790123601</v>
          </cell>
        </row>
        <row r="54">
          <cell r="F54">
            <v>-815.10722148148318</v>
          </cell>
          <cell r="G54">
            <v>-815.10722148148318</v>
          </cell>
        </row>
        <row r="55">
          <cell r="F55">
            <v>0</v>
          </cell>
          <cell r="G55">
            <v>0</v>
          </cell>
        </row>
        <row r="56">
          <cell r="F56">
            <v>0</v>
          </cell>
          <cell r="G56">
            <v>0</v>
          </cell>
        </row>
        <row r="57">
          <cell r="F57">
            <v>0</v>
          </cell>
          <cell r="G57">
            <v>0</v>
          </cell>
        </row>
        <row r="58">
          <cell r="F58">
            <v>0</v>
          </cell>
          <cell r="G58">
            <v>0</v>
          </cell>
        </row>
        <row r="59">
          <cell r="F59">
            <v>-2192.9325133333305</v>
          </cell>
          <cell r="G59">
            <v>-2192.9325133333305</v>
          </cell>
        </row>
        <row r="60">
          <cell r="F60">
            <v>0</v>
          </cell>
          <cell r="G60">
            <v>0</v>
          </cell>
        </row>
        <row r="61">
          <cell r="F61">
            <v>0</v>
          </cell>
          <cell r="G61">
            <v>0</v>
          </cell>
        </row>
        <row r="62">
          <cell r="F62">
            <v>0</v>
          </cell>
          <cell r="G62">
            <v>0</v>
          </cell>
        </row>
        <row r="63">
          <cell r="F63">
            <v>0</v>
          </cell>
          <cell r="G63">
            <v>0</v>
          </cell>
        </row>
        <row r="64">
          <cell r="F64">
            <v>0</v>
          </cell>
          <cell r="G64">
            <v>0</v>
          </cell>
        </row>
        <row r="65">
          <cell r="F65">
            <v>0</v>
          </cell>
          <cell r="G65">
            <v>0</v>
          </cell>
        </row>
        <row r="66">
          <cell r="F66">
            <v>0</v>
          </cell>
          <cell r="G66">
            <v>0</v>
          </cell>
        </row>
        <row r="67">
          <cell r="F67">
            <v>48.796155000001193</v>
          </cell>
          <cell r="G67">
            <v>48.796155000001193</v>
          </cell>
        </row>
        <row r="68">
          <cell r="F68">
            <v>-518.72827333333328</v>
          </cell>
          <cell r="G68">
            <v>-518.72827333333328</v>
          </cell>
        </row>
        <row r="69">
          <cell r="F69">
            <v>-41.588656666666665</v>
          </cell>
          <cell r="G69">
            <v>-41.588656666666665</v>
          </cell>
        </row>
        <row r="70">
          <cell r="F70">
            <v>0</v>
          </cell>
          <cell r="G70">
            <v>0</v>
          </cell>
        </row>
        <row r="71">
          <cell r="F71">
            <v>0</v>
          </cell>
          <cell r="G71">
            <v>0</v>
          </cell>
        </row>
        <row r="72">
          <cell r="F72">
            <v>-230.68078999999761</v>
          </cell>
          <cell r="G72">
            <v>-230.68078999999761</v>
          </cell>
        </row>
        <row r="73">
          <cell r="F73">
            <v>0</v>
          </cell>
          <cell r="G73">
            <v>0</v>
          </cell>
        </row>
        <row r="74">
          <cell r="F74">
            <v>0</v>
          </cell>
          <cell r="G74">
            <v>0</v>
          </cell>
        </row>
        <row r="75">
          <cell r="F75">
            <v>0</v>
          </cell>
          <cell r="G75">
            <v>0</v>
          </cell>
        </row>
        <row r="76">
          <cell r="F76">
            <v>-1034.2799866666555</v>
          </cell>
          <cell r="G76">
            <v>-1034.2799866666555</v>
          </cell>
        </row>
        <row r="77">
          <cell r="F77">
            <v>-16001.736441470201</v>
          </cell>
          <cell r="G77">
            <v>-16001.736441470201</v>
          </cell>
        </row>
        <row r="78">
          <cell r="F78">
            <v>0</v>
          </cell>
          <cell r="G78">
            <v>0</v>
          </cell>
        </row>
        <row r="79">
          <cell r="F79">
            <v>-5577.1850111576632</v>
          </cell>
          <cell r="G79">
            <v>-5577.1850111576632</v>
          </cell>
        </row>
        <row r="80">
          <cell r="F80">
            <v>-1096.1771760504887</v>
          </cell>
          <cell r="G80">
            <v>-1096.1771760504887</v>
          </cell>
        </row>
        <row r="81">
          <cell r="F81">
            <v>-2899.7175663288372</v>
          </cell>
          <cell r="G81">
            <v>-2899.7175663288372</v>
          </cell>
        </row>
        <row r="82">
          <cell r="F82">
            <v>-178.37772499997914</v>
          </cell>
          <cell r="G82">
            <v>-178.37772499997914</v>
          </cell>
        </row>
        <row r="83">
          <cell r="F83">
            <v>-645.44116208513265</v>
          </cell>
          <cell r="G83">
            <v>-645.44116208513265</v>
          </cell>
        </row>
        <row r="84">
          <cell r="F84">
            <v>-73.675921146979007</v>
          </cell>
          <cell r="G84">
            <v>-73.675921146979007</v>
          </cell>
        </row>
        <row r="85">
          <cell r="F85">
            <v>0</v>
          </cell>
          <cell r="G85">
            <v>0</v>
          </cell>
        </row>
        <row r="86">
          <cell r="F86">
            <v>-8568</v>
          </cell>
          <cell r="G86">
            <v>-8568</v>
          </cell>
        </row>
        <row r="87">
          <cell r="F87">
            <v>0</v>
          </cell>
          <cell r="G87">
            <v>0</v>
          </cell>
        </row>
        <row r="88">
          <cell r="F88">
            <v>0</v>
          </cell>
          <cell r="G88">
            <v>0</v>
          </cell>
        </row>
        <row r="89">
          <cell r="F89">
            <v>0</v>
          </cell>
          <cell r="G89">
            <v>0</v>
          </cell>
        </row>
        <row r="90">
          <cell r="F90">
            <v>0</v>
          </cell>
          <cell r="G90">
            <v>0</v>
          </cell>
        </row>
        <row r="91">
          <cell r="F91">
            <v>-595.30369271466986</v>
          </cell>
          <cell r="G91">
            <v>-595.30369271466986</v>
          </cell>
        </row>
        <row r="92">
          <cell r="F92">
            <v>-31.363636363636363</v>
          </cell>
          <cell r="G92">
            <v>-31.363636363636363</v>
          </cell>
        </row>
        <row r="93">
          <cell r="F93">
            <v>-12966.897975915135</v>
          </cell>
          <cell r="G93">
            <v>-12966.897975915135</v>
          </cell>
        </row>
        <row r="94">
          <cell r="F94">
            <v>-14161.638633327757</v>
          </cell>
          <cell r="G94">
            <v>-14161.638633327757</v>
          </cell>
        </row>
        <row r="95">
          <cell r="F95">
            <v>-8538.4417230746967</v>
          </cell>
          <cell r="G95">
            <v>-8538.4417230746967</v>
          </cell>
        </row>
        <row r="96">
          <cell r="F96">
            <v>0</v>
          </cell>
          <cell r="G96">
            <v>0</v>
          </cell>
        </row>
        <row r="97">
          <cell r="F97">
            <v>-843.59224333333975</v>
          </cell>
          <cell r="G97">
            <v>-843.59224333333975</v>
          </cell>
        </row>
        <row r="98">
          <cell r="F98">
            <v>-85.403843333343673</v>
          </cell>
          <cell r="G98">
            <v>-85.403843333343673</v>
          </cell>
        </row>
        <row r="99">
          <cell r="F99">
            <v>-234.35281000001228</v>
          </cell>
          <cell r="G99">
            <v>-234.35281000001228</v>
          </cell>
        </row>
        <row r="100">
          <cell r="F100">
            <v>-668.44664999999611</v>
          </cell>
          <cell r="G100">
            <v>-668.44664999999611</v>
          </cell>
        </row>
        <row r="101">
          <cell r="F101">
            <v>-117.70500666665039</v>
          </cell>
          <cell r="G101">
            <v>-117.70500666665039</v>
          </cell>
        </row>
        <row r="102">
          <cell r="F102">
            <v>-197.17155333333213</v>
          </cell>
          <cell r="G102">
            <v>-197.17155333333213</v>
          </cell>
        </row>
        <row r="103">
          <cell r="F103">
            <v>-225.27176263580068</v>
          </cell>
          <cell r="G103">
            <v>-225.27176263580068</v>
          </cell>
        </row>
        <row r="104">
          <cell r="F104">
            <v>-285.06713408054827</v>
          </cell>
          <cell r="G104">
            <v>-285.06713408054827</v>
          </cell>
        </row>
        <row r="105">
          <cell r="F105">
            <v>-1636.333209950325</v>
          </cell>
          <cell r="G105">
            <v>-1636.333209950325</v>
          </cell>
        </row>
        <row r="106">
          <cell r="F106">
            <v>0</v>
          </cell>
          <cell r="G106">
            <v>0</v>
          </cell>
        </row>
        <row r="107">
          <cell r="F107">
            <v>0</v>
          </cell>
          <cell r="G107">
            <v>0</v>
          </cell>
        </row>
        <row r="108">
          <cell r="F108">
            <v>0</v>
          </cell>
          <cell r="G108">
            <v>0</v>
          </cell>
        </row>
        <row r="109">
          <cell r="F109">
            <v>-11400</v>
          </cell>
          <cell r="G109">
            <v>-11400</v>
          </cell>
        </row>
        <row r="110">
          <cell r="F110">
            <v>-47111.764406228474</v>
          </cell>
          <cell r="G110">
            <v>-47111.764406228474</v>
          </cell>
        </row>
        <row r="111">
          <cell r="F111">
            <v>-5922.3980618333153</v>
          </cell>
          <cell r="G111">
            <v>-5922.3980618333153</v>
          </cell>
        </row>
        <row r="112">
          <cell r="F112">
            <v>-48518.496746389574</v>
          </cell>
          <cell r="G112">
            <v>-48518.496746389574</v>
          </cell>
        </row>
        <row r="113">
          <cell r="F113">
            <v>-2186.9078174465217</v>
          </cell>
          <cell r="G113">
            <v>-2186.9078174465217</v>
          </cell>
        </row>
        <row r="114">
          <cell r="F114">
            <v>-2328.7579042256884</v>
          </cell>
          <cell r="G114">
            <v>-2328.7579042256884</v>
          </cell>
        </row>
        <row r="115">
          <cell r="F115">
            <v>0</v>
          </cell>
          <cell r="G115">
            <v>0</v>
          </cell>
        </row>
        <row r="116">
          <cell r="F116">
            <v>0</v>
          </cell>
          <cell r="G116">
            <v>0</v>
          </cell>
        </row>
        <row r="117">
          <cell r="F117">
            <v>0</v>
          </cell>
          <cell r="G117">
            <v>0</v>
          </cell>
        </row>
        <row r="118">
          <cell r="F118">
            <v>0</v>
          </cell>
          <cell r="G118">
            <v>0</v>
          </cell>
        </row>
        <row r="119">
          <cell r="F119">
            <v>0</v>
          </cell>
          <cell r="G119">
            <v>0</v>
          </cell>
        </row>
        <row r="120">
          <cell r="F120">
            <v>0</v>
          </cell>
          <cell r="G120">
            <v>0</v>
          </cell>
        </row>
        <row r="121">
          <cell r="F121">
            <v>0</v>
          </cell>
          <cell r="G121">
            <v>0</v>
          </cell>
        </row>
        <row r="122">
          <cell r="F122">
            <v>0</v>
          </cell>
          <cell r="G122">
            <v>0</v>
          </cell>
        </row>
        <row r="123">
          <cell r="F123">
            <v>-274.9594999999901</v>
          </cell>
          <cell r="G123">
            <v>-274.9594999999901</v>
          </cell>
        </row>
        <row r="124">
          <cell r="F124">
            <v>-981.10091999999679</v>
          </cell>
          <cell r="G124">
            <v>-981.10091999999679</v>
          </cell>
        </row>
        <row r="125">
          <cell r="F125">
            <v>-678.26918333334731</v>
          </cell>
          <cell r="G125">
            <v>-678.26918333334731</v>
          </cell>
        </row>
        <row r="126">
          <cell r="F126">
            <v>-185.46988999999564</v>
          </cell>
          <cell r="G126">
            <v>-185.46988999999564</v>
          </cell>
        </row>
        <row r="127">
          <cell r="F127">
            <v>-2738.1046966666972</v>
          </cell>
          <cell r="G127">
            <v>-2738.1046966666972</v>
          </cell>
        </row>
        <row r="128">
          <cell r="F128">
            <v>-335.26597999996937</v>
          </cell>
          <cell r="G128">
            <v>-335.26597999996937</v>
          </cell>
        </row>
        <row r="129">
          <cell r="F129">
            <v>-356.87891333333647</v>
          </cell>
          <cell r="G129">
            <v>-356.87891333333647</v>
          </cell>
        </row>
        <row r="130">
          <cell r="F130">
            <v>-40.81176333335042</v>
          </cell>
          <cell r="G130">
            <v>-40.81176333335042</v>
          </cell>
        </row>
        <row r="131">
          <cell r="F131">
            <v>-16.186100000013909</v>
          </cell>
          <cell r="G131">
            <v>-16.186100000013909</v>
          </cell>
        </row>
        <row r="132">
          <cell r="F132">
            <v>-149.90237000001471</v>
          </cell>
          <cell r="G132">
            <v>-149.90237000001471</v>
          </cell>
        </row>
        <row r="133">
          <cell r="F133">
            <v>-6.0916191963374331</v>
          </cell>
          <cell r="G133">
            <v>-6.0916191963374331</v>
          </cell>
        </row>
        <row r="134">
          <cell r="F134">
            <v>-485.56976666669044</v>
          </cell>
          <cell r="G134">
            <v>-485.56976666669044</v>
          </cell>
        </row>
        <row r="135">
          <cell r="F135">
            <v>-126.88439666668575</v>
          </cell>
          <cell r="G135">
            <v>-126.88439666668575</v>
          </cell>
        </row>
        <row r="136">
          <cell r="F136">
            <v>0</v>
          </cell>
          <cell r="G136">
            <v>0</v>
          </cell>
        </row>
        <row r="137">
          <cell r="F137">
            <v>0</v>
          </cell>
          <cell r="G137">
            <v>0</v>
          </cell>
        </row>
        <row r="138">
          <cell r="F138">
            <v>-59.790693333347662</v>
          </cell>
          <cell r="G138">
            <v>-59.790693333347662</v>
          </cell>
        </row>
        <row r="139">
          <cell r="F139">
            <v>-52.851073333332948</v>
          </cell>
          <cell r="G139">
            <v>-52.851073333332948</v>
          </cell>
        </row>
        <row r="140">
          <cell r="F140">
            <v>0</v>
          </cell>
          <cell r="G140">
            <v>0</v>
          </cell>
        </row>
        <row r="141">
          <cell r="F141">
            <v>-102.75442333332698</v>
          </cell>
          <cell r="G141">
            <v>-102.75442333332698</v>
          </cell>
        </row>
        <row r="142">
          <cell r="F142">
            <v>-4497.768</v>
          </cell>
          <cell r="G142">
            <v>-4497.768</v>
          </cell>
        </row>
        <row r="143">
          <cell r="F143">
            <v>0</v>
          </cell>
          <cell r="G143">
            <v>0</v>
          </cell>
        </row>
        <row r="144">
          <cell r="F144">
            <v>0</v>
          </cell>
          <cell r="G144">
            <v>0</v>
          </cell>
        </row>
        <row r="145">
          <cell r="F145">
            <v>0</v>
          </cell>
          <cell r="G145">
            <v>0</v>
          </cell>
        </row>
        <row r="146">
          <cell r="F146">
            <v>0</v>
          </cell>
          <cell r="G146">
            <v>0</v>
          </cell>
        </row>
        <row r="147">
          <cell r="F147">
            <v>0</v>
          </cell>
          <cell r="G147">
            <v>0</v>
          </cell>
        </row>
        <row r="148">
          <cell r="F148">
            <v>0</v>
          </cell>
          <cell r="G148">
            <v>0</v>
          </cell>
        </row>
        <row r="149">
          <cell r="F149">
            <v>-680.6454175000265</v>
          </cell>
          <cell r="G149">
            <v>-680.6454175000265</v>
          </cell>
        </row>
        <row r="150">
          <cell r="F150">
            <v>-2670.7565650000051</v>
          </cell>
          <cell r="G150">
            <v>-2670.7565650000051</v>
          </cell>
        </row>
        <row r="151">
          <cell r="F151">
            <v>-65.268332500010729</v>
          </cell>
          <cell r="G151">
            <v>-65.268332500010729</v>
          </cell>
        </row>
        <row r="152">
          <cell r="F152">
            <v>0</v>
          </cell>
          <cell r="G152">
            <v>0</v>
          </cell>
        </row>
        <row r="153">
          <cell r="F153">
            <v>11422.994672499999</v>
          </cell>
          <cell r="G153">
            <v>11422.994672499999</v>
          </cell>
        </row>
        <row r="154">
          <cell r="F154">
            <v>0</v>
          </cell>
          <cell r="G154">
            <v>0</v>
          </cell>
        </row>
        <row r="155">
          <cell r="F155">
            <v>0</v>
          </cell>
          <cell r="G155">
            <v>0</v>
          </cell>
        </row>
        <row r="156">
          <cell r="F156">
            <v>-1146.842537500009</v>
          </cell>
          <cell r="G156">
            <v>-1146.842537500009</v>
          </cell>
        </row>
        <row r="157">
          <cell r="F157">
            <v>0</v>
          </cell>
          <cell r="G157">
            <v>0</v>
          </cell>
        </row>
        <row r="158">
          <cell r="F158">
            <v>0</v>
          </cell>
          <cell r="G158">
            <v>0</v>
          </cell>
        </row>
        <row r="159">
          <cell r="F159">
            <v>0</v>
          </cell>
          <cell r="G159">
            <v>0</v>
          </cell>
        </row>
        <row r="160">
          <cell r="F160">
            <v>0</v>
          </cell>
          <cell r="G160">
            <v>0</v>
          </cell>
        </row>
        <row r="161">
          <cell r="F161">
            <v>251.97747000001365</v>
          </cell>
          <cell r="G161">
            <v>251.97747000001365</v>
          </cell>
        </row>
        <row r="162">
          <cell r="F162">
            <v>0</v>
          </cell>
          <cell r="G162">
            <v>0</v>
          </cell>
        </row>
        <row r="163">
          <cell r="F163">
            <v>0</v>
          </cell>
          <cell r="G163">
            <v>0</v>
          </cell>
        </row>
        <row r="164">
          <cell r="F164">
            <v>0</v>
          </cell>
          <cell r="G164">
            <v>0</v>
          </cell>
        </row>
        <row r="165">
          <cell r="F165">
            <v>0</v>
          </cell>
          <cell r="G165">
            <v>0</v>
          </cell>
        </row>
        <row r="166">
          <cell r="F166">
            <v>0</v>
          </cell>
          <cell r="G166">
            <v>0</v>
          </cell>
        </row>
        <row r="167">
          <cell r="F167">
            <v>0</v>
          </cell>
          <cell r="G167">
            <v>0</v>
          </cell>
        </row>
        <row r="168">
          <cell r="F168">
            <v>0</v>
          </cell>
          <cell r="G168">
            <v>0</v>
          </cell>
        </row>
        <row r="169">
          <cell r="F169">
            <v>-3203.1276903851103</v>
          </cell>
          <cell r="G169">
            <v>-3203.1276903851103</v>
          </cell>
        </row>
        <row r="170">
          <cell r="F170">
            <v>0</v>
          </cell>
          <cell r="G170">
            <v>0</v>
          </cell>
        </row>
        <row r="171">
          <cell r="F171">
            <v>0</v>
          </cell>
          <cell r="G17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_VAL"/>
      <sheetName val="VAL_DATA"/>
      <sheetName val="Subsids and Associates"/>
      <sheetName val="Macro2"/>
      <sheetName val="#REF"/>
      <sheetName val="UN_AVAL"/>
      <sheetName val="Sheet1"/>
      <sheetName val="Telecel"/>
      <sheetName val="BETAS"/>
      <sheetName val="Market"/>
      <sheetName val="Beta"/>
    </sheetNames>
    <sheetDataSet>
      <sheetData sheetId="0" refreshError="1">
        <row r="2">
          <cell r="A2" t="str">
            <v>Taxa de actualização</v>
          </cell>
        </row>
        <row r="4">
          <cell r="A4" t="str">
            <v>Rf: Taxa real de rendimento sem risco</v>
          </cell>
        </row>
        <row r="5">
          <cell r="A5" t="str">
            <v>P:   Prémio de risco real</v>
          </cell>
        </row>
        <row r="6">
          <cell r="A6" t="str">
            <v>Re: Taxa de inflação</v>
          </cell>
        </row>
        <row r="7">
          <cell r="A7" t="str">
            <v>Forward Curve (bloomberg FWCV)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 Rates"/>
      <sheetName val="Data Base New"/>
      <sheetName val="Data Base"/>
      <sheetName val="Lix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E"/>
      <sheetName val="571"/>
      <sheetName val="56"/>
      <sheetName val="55"/>
      <sheetName val="50dc"/>
      <sheetName val="50dca"/>
      <sheetName val="591"/>
      <sheetName val="577"/>
      <sheetName val="MOEDA"/>
      <sheetName val="VAR CAP.PROPRIOS"/>
      <sheetName val="resumo"/>
      <sheetName val="VAR_CAP_PROPRIOS"/>
      <sheetName val="VAR_CAP_PROPRIOS1"/>
      <sheetName val="VAR_CAP_PROPRIOS2"/>
      <sheetName val="VAR_CAP_PROPRIOS3"/>
      <sheetName val="VAR_CAP_PROPRIOS4"/>
      <sheetName val="VAR_CAP_PROPRIOS5"/>
    </sheetNames>
    <sheetDataSet>
      <sheetData sheetId="0" refreshError="1">
        <row r="3">
          <cell r="B3" t="str">
            <v># TOTCAPP -&gt;</v>
          </cell>
          <cell r="D3" t="str">
            <v>TOTAL DE CAPITAIS PROPRIOS GRUPO IMOBILIARIA A 31 / Dezembro / 1999</v>
          </cell>
        </row>
        <row r="5">
          <cell r="D5" t="str">
            <v>IMOBGRP</v>
          </cell>
        </row>
        <row r="6">
          <cell r="A6" t="str">
            <v>REALN_1</v>
          </cell>
          <cell r="B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I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N6" t="str">
            <v>REAL</v>
          </cell>
          <cell r="Q6" t="str">
            <v>REALN_1</v>
          </cell>
          <cell r="R6" t="str">
            <v>REAL</v>
          </cell>
          <cell r="U6" t="str">
            <v>REALN_1</v>
          </cell>
          <cell r="V6" t="str">
            <v>REAL</v>
          </cell>
          <cell r="Y6" t="str">
            <v>REALN_1</v>
          </cell>
          <cell r="Z6" t="str">
            <v>REAL</v>
          </cell>
        </row>
        <row r="7">
          <cell r="A7" t="str">
            <v>TFN.</v>
          </cell>
          <cell r="B7" t="str">
            <v>TFN.</v>
          </cell>
          <cell r="D7" t="str">
            <v xml:space="preserve"> </v>
          </cell>
          <cell r="F7" t="str">
            <v>SUBTOTCAPP</v>
          </cell>
          <cell r="G7" t="str">
            <v>SUBTOTCAPP</v>
          </cell>
          <cell r="H7" t="str">
            <v>SUBTOTCAPP</v>
          </cell>
          <cell r="I7" t="str">
            <v>SUBTOTCAPP</v>
          </cell>
          <cell r="K7" t="str">
            <v>SUBTOTCAPP</v>
          </cell>
          <cell r="L7" t="str">
            <v>SUBTOTCAPP</v>
          </cell>
          <cell r="M7" t="str">
            <v>SUBTOTCAPP</v>
          </cell>
          <cell r="N7" t="str">
            <v>SUBTOTCAPP</v>
          </cell>
          <cell r="Q7" t="str">
            <v>TOTCAPP</v>
          </cell>
          <cell r="R7" t="str">
            <v>SUBTOTCAPP</v>
          </cell>
          <cell r="U7" t="str">
            <v>TOTCAPP</v>
          </cell>
          <cell r="V7" t="str">
            <v>SUBTOTCAPP</v>
          </cell>
          <cell r="Y7" t="str">
            <v>TOTCAPP</v>
          </cell>
          <cell r="Z7" t="str">
            <v>SUBTOTCAPP</v>
          </cell>
        </row>
        <row r="8">
          <cell r="A8">
            <v>36160</v>
          </cell>
          <cell r="B8">
            <v>36525</v>
          </cell>
          <cell r="D8" t="str">
            <v xml:space="preserve"> </v>
          </cell>
          <cell r="F8">
            <v>36525</v>
          </cell>
          <cell r="G8">
            <v>36525</v>
          </cell>
          <cell r="H8">
            <v>36525</v>
          </cell>
          <cell r="I8">
            <v>36525</v>
          </cell>
          <cell r="K8">
            <v>36525</v>
          </cell>
          <cell r="L8">
            <v>36525</v>
          </cell>
          <cell r="M8">
            <v>36525</v>
          </cell>
          <cell r="N8">
            <v>36525</v>
          </cell>
          <cell r="Q8">
            <v>36160</v>
          </cell>
          <cell r="R8">
            <v>36525</v>
          </cell>
          <cell r="U8">
            <v>36160</v>
          </cell>
          <cell r="V8">
            <v>36525</v>
          </cell>
          <cell r="Y8">
            <v>36160</v>
          </cell>
          <cell r="Z8">
            <v>36525</v>
          </cell>
        </row>
        <row r="9">
          <cell r="A9" t="str">
            <v>M.CTD</v>
          </cell>
          <cell r="B9" t="str">
            <v>M.CTD</v>
          </cell>
          <cell r="D9" t="str">
            <v xml:space="preserve"> </v>
          </cell>
          <cell r="F9" t="str">
            <v>M.CTD</v>
          </cell>
          <cell r="G9" t="str">
            <v>M.CTD</v>
          </cell>
          <cell r="H9" t="str">
            <v>M.CTD</v>
          </cell>
          <cell r="I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N9" t="str">
            <v>M.CTD</v>
          </cell>
          <cell r="Q9" t="str">
            <v>M.CTD</v>
          </cell>
          <cell r="R9" t="str">
            <v>M.CTD</v>
          </cell>
          <cell r="U9" t="str">
            <v>M.CTD</v>
          </cell>
          <cell r="V9" t="str">
            <v>M.CTD</v>
          </cell>
          <cell r="Y9" t="str">
            <v>M.CTD</v>
          </cell>
          <cell r="Z9" t="str">
            <v>M.CTD</v>
          </cell>
        </row>
        <row r="10">
          <cell r="A10" t="str">
            <v>GRPSOC</v>
          </cell>
          <cell r="B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I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N10" t="str">
            <v>GRPSOC</v>
          </cell>
          <cell r="Q10" t="str">
            <v>GRPSOC</v>
          </cell>
          <cell r="R10" t="str">
            <v>GRPSOC</v>
          </cell>
          <cell r="U10" t="str">
            <v>GRPSOC</v>
          </cell>
          <cell r="V10" t="str">
            <v>GRPSOC</v>
          </cell>
          <cell r="Y10" t="str">
            <v>GRPSOC</v>
          </cell>
          <cell r="Z10" t="str">
            <v>GRPSOC</v>
          </cell>
        </row>
        <row r="11">
          <cell r="A11" t="str">
            <v>Taxa de Câmbio do exercicio</v>
          </cell>
          <cell r="B11" t="str">
            <v>Taxa de Câmbio do exercicio</v>
          </cell>
          <cell r="C11" t="str">
            <v>CURR</v>
          </cell>
          <cell r="D11" t="str">
            <v>ENTIDADE</v>
          </cell>
          <cell r="F11" t="str">
            <v>SUBTOTAL DE CAPITAIS PROPRIOS</v>
          </cell>
          <cell r="G11" t="str">
            <v>SUBTOTAL DE CAPITAIS PROPRIOS</v>
          </cell>
          <cell r="H11" t="str">
            <v>SUBTOTAL DE CAPITAIS PROPRIOS</v>
          </cell>
          <cell r="I11" t="str">
            <v>SUBTOTAL DE CAPITAIS PROPRIOS</v>
          </cell>
          <cell r="K11" t="str">
            <v>SUBTOTAL DE CAPITAIS PROPRIOS</v>
          </cell>
          <cell r="L11" t="str">
            <v>SUBTOTAL DE CAPITAIS PROPRIOS</v>
          </cell>
          <cell r="M11" t="str">
            <v>SUBTOTAL DE CAPITAIS PROPRIOS</v>
          </cell>
          <cell r="N11" t="str">
            <v>SUBTOTAL DE CAPITAIS PROPRIOS</v>
          </cell>
          <cell r="Q11" t="str">
            <v>TOTAL DE CAPITAIS PROPRIOS</v>
          </cell>
          <cell r="R11" t="str">
            <v>SUBTOTAL DE CAPITAIS PROPRIOS</v>
          </cell>
          <cell r="S11" t="str">
            <v>VARIAÇÃO</v>
          </cell>
          <cell r="U11" t="str">
            <v>TOTAL DE CAPITAIS PROPRIOS</v>
          </cell>
          <cell r="V11" t="str">
            <v>SUBTOTAL DE CAPITAIS PROPRIOS</v>
          </cell>
          <cell r="W11" t="str">
            <v>VARIAÇÃO</v>
          </cell>
          <cell r="Y11" t="str">
            <v>TOTAL DE CAPITAIS PROPRIOS</v>
          </cell>
          <cell r="Z11" t="str">
            <v>SUBTOTAL DE CAPITAIS PROPRIOS</v>
          </cell>
          <cell r="AA11" t="str">
            <v>VARIAÇÃO</v>
          </cell>
        </row>
        <row r="12">
          <cell r="F12" t="str">
            <v>SOC</v>
          </cell>
          <cell r="G12" t="str">
            <v>AJE</v>
          </cell>
          <cell r="H12" t="str">
            <v>AJA</v>
          </cell>
          <cell r="I12" t="str">
            <v>AJM</v>
          </cell>
          <cell r="J12" t="str">
            <v>TOT</v>
          </cell>
          <cell r="K12" t="str">
            <v>TRANS</v>
          </cell>
          <cell r="L12" t="str">
            <v>PROP</v>
          </cell>
          <cell r="M12" t="str">
            <v>ELIM</v>
          </cell>
          <cell r="N12" t="str">
            <v>AJP</v>
          </cell>
          <cell r="O12" t="str">
            <v>TOTAL</v>
          </cell>
          <cell r="Q12" t="str">
            <v>CONTRIB</v>
          </cell>
          <cell r="R12" t="str">
            <v>CONTRIB</v>
          </cell>
          <cell r="U12" t="str">
            <v>SOC</v>
          </cell>
          <cell r="V12" t="str">
            <v>SOC</v>
          </cell>
          <cell r="Y12" t="str">
            <v>TOT</v>
          </cell>
          <cell r="Z12" t="str">
            <v>TOT</v>
          </cell>
        </row>
        <row r="14">
          <cell r="D14" t="str">
            <v>ALGARVESH</v>
          </cell>
        </row>
        <row r="15">
          <cell r="D15" t="str">
            <v>AVEIRIA</v>
          </cell>
        </row>
        <row r="16">
          <cell r="D16" t="str">
            <v>AWARD</v>
          </cell>
        </row>
        <row r="17">
          <cell r="D17" t="str">
            <v>CRMAIA</v>
          </cell>
        </row>
        <row r="18">
          <cell r="D18" t="str">
            <v>COLGES</v>
          </cell>
        </row>
        <row r="19">
          <cell r="D19" t="str">
            <v>CCC</v>
          </cell>
        </row>
        <row r="20">
          <cell r="D20" t="str">
            <v>CCMAIA</v>
          </cell>
        </row>
        <row r="21">
          <cell r="D21" t="str">
            <v>DATAVENIA</v>
          </cell>
        </row>
        <row r="22">
          <cell r="D22" t="str">
            <v>AZENHA</v>
          </cell>
        </row>
        <row r="23">
          <cell r="D23" t="str">
            <v>ESPIM</v>
          </cell>
        </row>
        <row r="24">
          <cell r="D24" t="str">
            <v>FIMAIA</v>
          </cell>
        </row>
        <row r="25">
          <cell r="D25" t="str">
            <v>GUIA</v>
          </cell>
        </row>
        <row r="26">
          <cell r="D26" t="str">
            <v>GUIMARAESH</v>
          </cell>
        </row>
        <row r="27">
          <cell r="D27" t="str">
            <v>IMO_R</v>
          </cell>
        </row>
        <row r="28">
          <cell r="D28" t="str">
            <v>IMOCLU</v>
          </cell>
        </row>
        <row r="29">
          <cell r="D29" t="str">
            <v>IMOHORA</v>
          </cell>
        </row>
        <row r="30">
          <cell r="D30" t="str">
            <v>IMOHOT</v>
          </cell>
        </row>
        <row r="31">
          <cell r="D31" t="str">
            <v>IMOSEDAS</v>
          </cell>
        </row>
        <row r="32">
          <cell r="D32" t="str">
            <v>IMOVALBV</v>
          </cell>
        </row>
        <row r="33">
          <cell r="D33" t="str">
            <v>JAPETH</v>
          </cell>
        </row>
        <row r="34">
          <cell r="D34" t="str">
            <v>LISEDI</v>
          </cell>
        </row>
        <row r="35">
          <cell r="D35" t="str">
            <v>LOURESH</v>
          </cell>
        </row>
        <row r="36">
          <cell r="D36" t="str">
            <v>MADEIRA</v>
          </cell>
        </row>
        <row r="37">
          <cell r="D37" t="str">
            <v>MAIASH</v>
          </cell>
        </row>
        <row r="38">
          <cell r="D38" t="str">
            <v>NORTESH</v>
          </cell>
        </row>
        <row r="39">
          <cell r="D39" t="str">
            <v>OMALA</v>
          </cell>
        </row>
        <row r="40">
          <cell r="D40" t="str">
            <v>OMNE</v>
          </cell>
        </row>
        <row r="41">
          <cell r="D41" t="str">
            <v>OUROFOZ</v>
          </cell>
        </row>
        <row r="42">
          <cell r="D42" t="str">
            <v>FAMALIC</v>
          </cell>
        </row>
        <row r="43">
          <cell r="D43" t="str">
            <v>PMAYOR</v>
          </cell>
        </row>
        <row r="44">
          <cell r="D44" t="str">
            <v>PORTURBE</v>
          </cell>
        </row>
        <row r="45">
          <cell r="D45" t="str">
            <v>PRAEDI</v>
          </cell>
        </row>
        <row r="46">
          <cell r="D46" t="str">
            <v>PREDIG</v>
          </cell>
        </row>
        <row r="47">
          <cell r="D47" t="str">
            <v>PREPRI</v>
          </cell>
        </row>
        <row r="48">
          <cell r="D48" t="str">
            <v>PREDIS</v>
          </cell>
        </row>
        <row r="49">
          <cell r="D49" t="str">
            <v>PRIDE</v>
          </cell>
        </row>
        <row r="50">
          <cell r="D50" t="str">
            <v>PROMOS</v>
          </cell>
        </row>
        <row r="51">
          <cell r="D51" t="str">
            <v>QUINTC</v>
          </cell>
        </row>
        <row r="52">
          <cell r="D52" t="str">
            <v>RPU</v>
          </cell>
        </row>
        <row r="53">
          <cell r="D53" t="str">
            <v>SINTRA</v>
          </cell>
        </row>
        <row r="54">
          <cell r="D54" t="str">
            <v>SM</v>
          </cell>
        </row>
        <row r="55">
          <cell r="D55" t="str">
            <v>SOIRA</v>
          </cell>
        </row>
        <row r="56">
          <cell r="D56" t="str">
            <v>SIMOGES</v>
          </cell>
        </row>
        <row r="57">
          <cell r="D57" t="str">
            <v>IMOBSGP</v>
          </cell>
        </row>
        <row r="58">
          <cell r="D58" t="str">
            <v>SONIMO_BR</v>
          </cell>
        </row>
        <row r="59">
          <cell r="D59" t="str">
            <v>SIMOBSER</v>
          </cell>
        </row>
        <row r="60">
          <cell r="D60" t="str">
            <v>SONAEIMO</v>
          </cell>
        </row>
        <row r="61">
          <cell r="D61" t="str">
            <v>SPEL</v>
          </cell>
        </row>
        <row r="62">
          <cell r="D62" t="str">
            <v>TELEPORT</v>
          </cell>
        </row>
        <row r="63">
          <cell r="D63" t="str">
            <v>TSGABRIEL</v>
          </cell>
        </row>
        <row r="64">
          <cell r="D64" t="str">
            <v>TSRAFAEL</v>
          </cell>
        </row>
        <row r="65">
          <cell r="D65" t="str">
            <v>URBISE</v>
          </cell>
        </row>
        <row r="66">
          <cell r="D66" t="str">
            <v>VGAMAII</v>
          </cell>
        </row>
        <row r="67">
          <cell r="D67" t="str">
            <v>VIAGES</v>
          </cell>
        </row>
        <row r="68">
          <cell r="D68" t="str">
            <v>VILALAMB</v>
          </cell>
        </row>
        <row r="72">
          <cell r="D72" t="str">
            <v>IMOBGRP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t_out"/>
      <sheetName val="Assump1"/>
      <sheetName val="Cashflow1"/>
      <sheetName val="Financing1"/>
      <sheetName val="FCF1"/>
      <sheetName val="P&amp;L BS1"/>
      <sheetName val="Identificação"/>
      <sheetName val="Premissas"/>
    </sheetNames>
    <sheetDataSet>
      <sheetData sheetId="0" refreshError="1"/>
      <sheetData sheetId="1" refreshError="1">
        <row r="17">
          <cell r="C17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A7AC-3D72-42EA-9C05-FFDF25CEC2D9}">
  <sheetPr>
    <tabColor theme="1" tint="0.14999847407452621"/>
    <pageSetUpPr fitToPage="1"/>
  </sheetPr>
  <dimension ref="A1:EJ72"/>
  <sheetViews>
    <sheetView showGridLines="0" tabSelected="1" zoomScaleNormal="10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J59" sqref="J59"/>
    </sheetView>
  </sheetViews>
  <sheetFormatPr defaultColWidth="9.140625" defaultRowHeight="14.25" x14ac:dyDescent="0.2"/>
  <cols>
    <col min="1" max="1" width="1.28515625" style="17" customWidth="1"/>
    <col min="2" max="2" width="7.5703125" style="18" customWidth="1"/>
    <col min="3" max="3" width="11.7109375" style="17" customWidth="1"/>
    <col min="4" max="4" width="11.42578125" style="17" customWidth="1"/>
    <col min="5" max="5" width="11" style="17" customWidth="1"/>
    <col min="6" max="6" width="13.85546875" style="17" customWidth="1"/>
    <col min="7" max="8" width="11.7109375" style="17" customWidth="1"/>
    <col min="9" max="10" width="10.85546875" style="17" customWidth="1"/>
    <col min="11" max="11" width="9.140625" style="16"/>
    <col min="12" max="12" width="10.42578125" style="16" customWidth="1"/>
    <col min="13" max="135" width="9.140625" style="16"/>
    <col min="136" max="16384" width="9.140625" style="17"/>
  </cols>
  <sheetData>
    <row r="1" spans="1:140" s="3" customFormat="1" ht="20.25" x14ac:dyDescent="0.2">
      <c r="A1" s="1" t="s">
        <v>0</v>
      </c>
      <c r="B1" s="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40" s="7" customFormat="1" ht="15.75" thickBot="1" x14ac:dyDescent="0.25">
      <c r="A2" s="5"/>
      <c r="B2" s="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</row>
    <row r="3" spans="1:140" s="11" customFormat="1" ht="15.75" x14ac:dyDescent="0.25">
      <c r="A3" s="9" t="s">
        <v>13</v>
      </c>
      <c r="B3" s="10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</row>
    <row r="4" spans="1:140" s="12" customFormat="1" ht="15.75" x14ac:dyDescent="0.25">
      <c r="A4" s="19"/>
      <c r="B4" s="20"/>
    </row>
    <row r="5" spans="1:140" s="12" customFormat="1" ht="16.5" x14ac:dyDescent="0.3">
      <c r="A5" s="19"/>
      <c r="B5" s="20"/>
      <c r="C5" s="36"/>
      <c r="D5" s="37" t="s">
        <v>2</v>
      </c>
      <c r="E5" s="38"/>
      <c r="F5" s="38"/>
      <c r="G5" s="38"/>
      <c r="H5" s="39"/>
      <c r="I5" s="37" t="s">
        <v>8</v>
      </c>
      <c r="J5" s="38"/>
      <c r="K5" s="38"/>
      <c r="L5" s="39"/>
      <c r="M5" s="62" t="s">
        <v>18</v>
      </c>
      <c r="N5" s="63"/>
      <c r="O5" s="40"/>
    </row>
    <row r="6" spans="1:140" s="15" customFormat="1" ht="45" x14ac:dyDescent="0.2">
      <c r="A6" s="13"/>
      <c r="B6" s="14"/>
      <c r="C6" s="56" t="s">
        <v>1</v>
      </c>
      <c r="D6" s="57" t="s">
        <v>4</v>
      </c>
      <c r="E6" s="58" t="s">
        <v>6</v>
      </c>
      <c r="F6" s="58" t="s">
        <v>7</v>
      </c>
      <c r="G6" s="59" t="s">
        <v>15</v>
      </c>
      <c r="H6" s="60" t="s">
        <v>16</v>
      </c>
      <c r="I6" s="57" t="s">
        <v>3</v>
      </c>
      <c r="J6" s="58" t="s">
        <v>5</v>
      </c>
      <c r="K6" s="59" t="s">
        <v>15</v>
      </c>
      <c r="L6" s="67" t="s">
        <v>14</v>
      </c>
      <c r="M6" s="64" t="s">
        <v>3</v>
      </c>
      <c r="N6" s="65" t="s">
        <v>5</v>
      </c>
      <c r="O6" s="66" t="s">
        <v>15</v>
      </c>
    </row>
    <row r="7" spans="1:140" ht="15.75" x14ac:dyDescent="0.3">
      <c r="C7" s="23">
        <v>41579</v>
      </c>
      <c r="D7" s="24">
        <v>41.57</v>
      </c>
      <c r="E7" s="24">
        <v>38.130000000000003</v>
      </c>
      <c r="F7" s="24">
        <v>0.28000000000000003</v>
      </c>
      <c r="G7" s="53">
        <v>1805.8100589999999</v>
      </c>
      <c r="H7" s="50">
        <v>5.0000000000000001E-4</v>
      </c>
      <c r="I7" s="25"/>
      <c r="J7" s="25"/>
      <c r="K7" s="25"/>
      <c r="L7" s="26"/>
      <c r="M7" s="25"/>
      <c r="N7" s="25"/>
      <c r="O7" s="25"/>
      <c r="EF7" s="16"/>
      <c r="EG7" s="16"/>
      <c r="EH7" s="16"/>
      <c r="EI7" s="16"/>
      <c r="EJ7" s="16"/>
    </row>
    <row r="8" spans="1:140" ht="15.75" x14ac:dyDescent="0.3">
      <c r="C8" s="27">
        <v>41609</v>
      </c>
      <c r="D8" s="28">
        <v>63.65</v>
      </c>
      <c r="E8" s="28">
        <v>37.409999999999997</v>
      </c>
      <c r="F8" s="28"/>
      <c r="G8" s="54">
        <v>1848.3599850000001</v>
      </c>
      <c r="H8" s="51">
        <v>2.0000000000000001E-4</v>
      </c>
      <c r="I8" s="29">
        <f t="shared" ref="I8:I39" si="0">D8/D7-1</f>
        <v>0.53115227327399572</v>
      </c>
      <c r="J8" s="29">
        <f>(E8-E7+F8)/E7</f>
        <v>-1.8882769472856175E-2</v>
      </c>
      <c r="K8" s="29">
        <f>G8/G7-1</f>
        <v>2.356279155049279E-2</v>
      </c>
      <c r="L8" s="30">
        <f>H8/12</f>
        <v>1.6666666666666667E-5</v>
      </c>
      <c r="M8" s="29">
        <f>I8-$L8</f>
        <v>0.53113560660732906</v>
      </c>
      <c r="N8" s="29">
        <f t="shared" ref="N8:N62" si="1">J8-$L8</f>
        <v>-1.8899436139522843E-2</v>
      </c>
      <c r="O8" s="29">
        <f t="shared" ref="O8:O62" si="2">K8-$L8</f>
        <v>2.3546124883826122E-2</v>
      </c>
      <c r="Q8" s="16">
        <f>F8/E7+(E8-E7)/E7</f>
        <v>-1.8882769472856175E-2</v>
      </c>
      <c r="EF8" s="16"/>
      <c r="EG8" s="16"/>
      <c r="EH8" s="16"/>
      <c r="EI8" s="16"/>
      <c r="EJ8" s="16"/>
    </row>
    <row r="9" spans="1:140" ht="15.75" x14ac:dyDescent="0.3">
      <c r="C9" s="27">
        <v>41640</v>
      </c>
      <c r="D9" s="28">
        <v>64.5</v>
      </c>
      <c r="E9" s="28">
        <v>37.840000000000003</v>
      </c>
      <c r="F9" s="28"/>
      <c r="G9" s="54">
        <v>1782.589966</v>
      </c>
      <c r="H9" s="51">
        <v>2.0000000000000001E-4</v>
      </c>
      <c r="I9" s="29">
        <f t="shared" si="0"/>
        <v>1.3354281225451681E-2</v>
      </c>
      <c r="J9" s="29">
        <f t="shared" ref="J9:J62" si="3">(E9-E8+F9)/E8</f>
        <v>1.1494252873563402E-2</v>
      </c>
      <c r="K9" s="29">
        <f t="shared" ref="K9:K62" si="4">G9/G8-1</f>
        <v>-3.5582905675162646E-2</v>
      </c>
      <c r="L9" s="30">
        <f t="shared" ref="L9:L62" si="5">H9/12</f>
        <v>1.6666666666666667E-5</v>
      </c>
      <c r="M9" s="29">
        <f t="shared" ref="M9:M62" si="6">I9-$L9</f>
        <v>1.3337614558785014E-2</v>
      </c>
      <c r="N9" s="29">
        <f t="shared" si="1"/>
        <v>1.1477586206896736E-2</v>
      </c>
      <c r="O9" s="29">
        <f t="shared" si="2"/>
        <v>-3.5599572341829311E-2</v>
      </c>
      <c r="Q9" s="16">
        <f t="shared" ref="Q9:Q32" si="7">F9/E8+(E9-E8)/E8</f>
        <v>1.1494252873563402E-2</v>
      </c>
      <c r="EF9" s="16"/>
      <c r="EG9" s="16"/>
      <c r="EH9" s="16"/>
      <c r="EI9" s="16"/>
      <c r="EJ9" s="16"/>
    </row>
    <row r="10" spans="1:140" ht="15.75" x14ac:dyDescent="0.3">
      <c r="C10" s="27">
        <v>41671</v>
      </c>
      <c r="D10" s="28">
        <v>54.91</v>
      </c>
      <c r="E10" s="28">
        <v>38.31</v>
      </c>
      <c r="F10" s="28">
        <v>0.28000000000000003</v>
      </c>
      <c r="G10" s="54">
        <v>1859.4499510000001</v>
      </c>
      <c r="H10" s="51">
        <v>5.0000000000000001E-4</v>
      </c>
      <c r="I10" s="29">
        <f t="shared" si="0"/>
        <v>-0.14868217054263566</v>
      </c>
      <c r="J10" s="29">
        <f t="shared" si="3"/>
        <v>1.9820295983086648E-2</v>
      </c>
      <c r="K10" s="29">
        <f t="shared" si="4"/>
        <v>4.3117029976595278E-2</v>
      </c>
      <c r="L10" s="30">
        <f t="shared" si="5"/>
        <v>4.1666666666666665E-5</v>
      </c>
      <c r="M10" s="29">
        <f t="shared" si="6"/>
        <v>-0.14872383720930232</v>
      </c>
      <c r="N10" s="29">
        <f t="shared" si="1"/>
        <v>1.9778629316419983E-2</v>
      </c>
      <c r="O10" s="29">
        <f t="shared" si="2"/>
        <v>4.3075363309928609E-2</v>
      </c>
      <c r="Q10" s="16">
        <f t="shared" si="7"/>
        <v>1.9820295983086648E-2</v>
      </c>
      <c r="EF10" s="16"/>
      <c r="EG10" s="16"/>
      <c r="EH10" s="16"/>
      <c r="EI10" s="16"/>
      <c r="EJ10" s="16"/>
    </row>
    <row r="11" spans="1:140" ht="15.75" x14ac:dyDescent="0.3">
      <c r="C11" s="27">
        <v>41699</v>
      </c>
      <c r="D11" s="28">
        <v>46.67</v>
      </c>
      <c r="E11" s="28">
        <v>40.99</v>
      </c>
      <c r="F11" s="28"/>
      <c r="G11" s="54">
        <v>1872.339966</v>
      </c>
      <c r="H11" s="51">
        <v>5.0000000000000001E-4</v>
      </c>
      <c r="I11" s="29">
        <f t="shared" si="0"/>
        <v>-0.15006374066654515</v>
      </c>
      <c r="J11" s="29">
        <f t="shared" si="3"/>
        <v>6.9955625163142771E-2</v>
      </c>
      <c r="K11" s="29">
        <f t="shared" si="4"/>
        <v>6.9321656079357474E-3</v>
      </c>
      <c r="L11" s="30">
        <f t="shared" si="5"/>
        <v>4.1666666666666665E-5</v>
      </c>
      <c r="M11" s="29">
        <f t="shared" si="6"/>
        <v>-0.15010540733321182</v>
      </c>
      <c r="N11" s="29">
        <f t="shared" si="1"/>
        <v>6.9913958496476108E-2</v>
      </c>
      <c r="O11" s="29">
        <f t="shared" si="2"/>
        <v>6.890498941269081E-3</v>
      </c>
      <c r="Q11" s="16">
        <f t="shared" si="7"/>
        <v>6.9955625163142771E-2</v>
      </c>
      <c r="EF11" s="16"/>
      <c r="EG11" s="16"/>
      <c r="EH11" s="16"/>
      <c r="EI11" s="16"/>
      <c r="EJ11" s="16"/>
    </row>
    <row r="12" spans="1:140" ht="15.75" x14ac:dyDescent="0.3">
      <c r="C12" s="27">
        <v>41730</v>
      </c>
      <c r="D12" s="28">
        <v>38.97</v>
      </c>
      <c r="E12" s="28">
        <v>40.4</v>
      </c>
      <c r="F12" s="28"/>
      <c r="G12" s="54">
        <v>1883.9499510000001</v>
      </c>
      <c r="H12" s="51">
        <v>2.0000000000000001E-4</v>
      </c>
      <c r="I12" s="29">
        <f t="shared" si="0"/>
        <v>-0.16498821512749096</v>
      </c>
      <c r="J12" s="29">
        <f t="shared" si="3"/>
        <v>-1.4393754574286493E-2</v>
      </c>
      <c r="K12" s="29">
        <f t="shared" si="4"/>
        <v>6.2007889650528281E-3</v>
      </c>
      <c r="L12" s="30">
        <f t="shared" si="5"/>
        <v>1.6666666666666667E-5</v>
      </c>
      <c r="M12" s="29">
        <f t="shared" si="6"/>
        <v>-0.16500488179415762</v>
      </c>
      <c r="N12" s="29">
        <f t="shared" si="1"/>
        <v>-1.441042124095316E-2</v>
      </c>
      <c r="O12" s="29">
        <f t="shared" si="2"/>
        <v>6.1841222983861615E-3</v>
      </c>
      <c r="Q12" s="16">
        <f t="shared" si="7"/>
        <v>-1.4393754574286493E-2</v>
      </c>
      <c r="EF12" s="16"/>
      <c r="EG12" s="16"/>
      <c r="EH12" s="16"/>
      <c r="EI12" s="16"/>
      <c r="EJ12" s="16"/>
    </row>
    <row r="13" spans="1:140" ht="15.75" x14ac:dyDescent="0.3">
      <c r="C13" s="27">
        <v>41760</v>
      </c>
      <c r="D13" s="28">
        <v>32.44</v>
      </c>
      <c r="E13" s="28">
        <v>40.94</v>
      </c>
      <c r="F13" s="28">
        <v>0.28000000000000003</v>
      </c>
      <c r="G13" s="54">
        <v>1923.5699460000001</v>
      </c>
      <c r="H13" s="51">
        <v>2.9999999999999997E-4</v>
      </c>
      <c r="I13" s="29">
        <f t="shared" si="0"/>
        <v>-0.16756479343084429</v>
      </c>
      <c r="J13" s="29">
        <f t="shared" si="3"/>
        <v>2.0297029702970277E-2</v>
      </c>
      <c r="K13" s="29">
        <f t="shared" si="4"/>
        <v>2.1030280012996005E-2</v>
      </c>
      <c r="L13" s="30">
        <f t="shared" si="5"/>
        <v>2.4999999999999998E-5</v>
      </c>
      <c r="M13" s="29">
        <f t="shared" si="6"/>
        <v>-0.16758979343084429</v>
      </c>
      <c r="N13" s="29">
        <f t="shared" si="1"/>
        <v>2.0272029702970276E-2</v>
      </c>
      <c r="O13" s="29">
        <f t="shared" si="2"/>
        <v>2.1005280012996005E-2</v>
      </c>
      <c r="Q13" s="16">
        <f t="shared" si="7"/>
        <v>2.0297029702970277E-2</v>
      </c>
      <c r="EF13" s="16"/>
      <c r="EG13" s="16"/>
      <c r="EH13" s="16"/>
      <c r="EI13" s="16"/>
      <c r="EJ13" s="16"/>
    </row>
    <row r="14" spans="1:140" ht="15.75" x14ac:dyDescent="0.3">
      <c r="C14" s="27">
        <v>41791</v>
      </c>
      <c r="D14" s="28">
        <v>40.97</v>
      </c>
      <c r="E14" s="28">
        <v>41.7</v>
      </c>
      <c r="F14" s="28"/>
      <c r="G14" s="54">
        <v>1960.2299800000001</v>
      </c>
      <c r="H14" s="51">
        <v>2.0000000000000001E-4</v>
      </c>
      <c r="I14" s="29">
        <f t="shared" si="0"/>
        <v>0.26294697903822439</v>
      </c>
      <c r="J14" s="29">
        <f t="shared" si="3"/>
        <v>1.8563751831949318E-2</v>
      </c>
      <c r="K14" s="29">
        <f t="shared" si="4"/>
        <v>1.9058331658920569E-2</v>
      </c>
      <c r="L14" s="30">
        <f t="shared" si="5"/>
        <v>1.6666666666666667E-5</v>
      </c>
      <c r="M14" s="29">
        <f t="shared" si="6"/>
        <v>0.26293031237155773</v>
      </c>
      <c r="N14" s="29">
        <f t="shared" si="1"/>
        <v>1.854708516528265E-2</v>
      </c>
      <c r="O14" s="29">
        <f t="shared" si="2"/>
        <v>1.90416649922539E-2</v>
      </c>
      <c r="Q14" s="16">
        <f t="shared" si="7"/>
        <v>1.8563751831949318E-2</v>
      </c>
      <c r="EF14" s="16"/>
      <c r="EG14" s="16"/>
      <c r="EH14" s="16"/>
      <c r="EI14" s="16"/>
      <c r="EJ14" s="16"/>
    </row>
    <row r="15" spans="1:140" ht="15.75" x14ac:dyDescent="0.3">
      <c r="C15" s="27">
        <v>41821</v>
      </c>
      <c r="D15" s="28">
        <v>45.19</v>
      </c>
      <c r="E15" s="28">
        <v>43.16</v>
      </c>
      <c r="F15" s="28"/>
      <c r="G15" s="54">
        <v>1930.670044</v>
      </c>
      <c r="H15" s="51">
        <v>2.0000000000000001E-4</v>
      </c>
      <c r="I15" s="29">
        <f t="shared" si="0"/>
        <v>0.10300219672931421</v>
      </c>
      <c r="J15" s="29">
        <f t="shared" si="3"/>
        <v>3.5011990407673707E-2</v>
      </c>
      <c r="K15" s="29">
        <f t="shared" si="4"/>
        <v>-1.5079830581919862E-2</v>
      </c>
      <c r="L15" s="30">
        <f t="shared" si="5"/>
        <v>1.6666666666666667E-5</v>
      </c>
      <c r="M15" s="29">
        <f t="shared" si="6"/>
        <v>0.10298553006264755</v>
      </c>
      <c r="N15" s="29">
        <f t="shared" si="1"/>
        <v>3.4995323741007042E-2</v>
      </c>
      <c r="O15" s="29">
        <f t="shared" si="2"/>
        <v>-1.5096497248586528E-2</v>
      </c>
      <c r="Q15" s="16">
        <f t="shared" si="7"/>
        <v>3.5011990407673707E-2</v>
      </c>
      <c r="EF15" s="16"/>
      <c r="EG15" s="16"/>
      <c r="EH15" s="16"/>
      <c r="EI15" s="16"/>
      <c r="EJ15" s="16"/>
    </row>
    <row r="16" spans="1:140" ht="15.75" x14ac:dyDescent="0.3">
      <c r="C16" s="27">
        <v>41852</v>
      </c>
      <c r="D16" s="28">
        <v>49.75</v>
      </c>
      <c r="E16" s="28">
        <v>45.43</v>
      </c>
      <c r="F16" s="28">
        <v>0.28000000000000003</v>
      </c>
      <c r="G16" s="54">
        <v>2003.369995</v>
      </c>
      <c r="H16" s="51">
        <v>2.9999999999999997E-4</v>
      </c>
      <c r="I16" s="29">
        <f t="shared" si="0"/>
        <v>0.10090728037176366</v>
      </c>
      <c r="J16" s="29">
        <f t="shared" si="3"/>
        <v>5.9082483781279047E-2</v>
      </c>
      <c r="K16" s="29">
        <f t="shared" si="4"/>
        <v>3.7655295489735119E-2</v>
      </c>
      <c r="L16" s="30">
        <f t="shared" si="5"/>
        <v>2.4999999999999998E-5</v>
      </c>
      <c r="M16" s="29">
        <f t="shared" si="6"/>
        <v>0.10088228037176367</v>
      </c>
      <c r="N16" s="29">
        <f t="shared" si="1"/>
        <v>5.9057483781279049E-2</v>
      </c>
      <c r="O16" s="29">
        <f t="shared" si="2"/>
        <v>3.7630295489735122E-2</v>
      </c>
      <c r="Q16" s="16">
        <f t="shared" si="7"/>
        <v>5.9082483781279047E-2</v>
      </c>
      <c r="EF16" s="16"/>
      <c r="EG16" s="16"/>
      <c r="EH16" s="16"/>
      <c r="EI16" s="16"/>
      <c r="EJ16" s="16"/>
    </row>
    <row r="17" spans="3:140" ht="15.75" x14ac:dyDescent="0.3">
      <c r="C17" s="27">
        <v>41883</v>
      </c>
      <c r="D17" s="28">
        <v>51.58</v>
      </c>
      <c r="E17" s="28">
        <v>46.36</v>
      </c>
      <c r="F17" s="28"/>
      <c r="G17" s="54">
        <v>1972.290039</v>
      </c>
      <c r="H17" s="51">
        <v>1E-4</v>
      </c>
      <c r="I17" s="29">
        <f t="shared" si="0"/>
        <v>3.6783919597989989E-2</v>
      </c>
      <c r="J17" s="29">
        <f t="shared" si="3"/>
        <v>2.0471054369359448E-2</v>
      </c>
      <c r="K17" s="29">
        <f t="shared" si="4"/>
        <v>-1.5513837223063764E-2</v>
      </c>
      <c r="L17" s="30">
        <f t="shared" si="5"/>
        <v>8.3333333333333337E-6</v>
      </c>
      <c r="M17" s="29">
        <f t="shared" si="6"/>
        <v>3.6775586264656657E-2</v>
      </c>
      <c r="N17" s="29">
        <f t="shared" si="1"/>
        <v>2.0462721036026116E-2</v>
      </c>
      <c r="O17" s="29">
        <f t="shared" si="2"/>
        <v>-1.5522170556397099E-2</v>
      </c>
      <c r="Q17" s="16">
        <f t="shared" si="7"/>
        <v>2.0471054369359448E-2</v>
      </c>
      <c r="EF17" s="16"/>
      <c r="EG17" s="16"/>
      <c r="EH17" s="16"/>
      <c r="EI17" s="16"/>
      <c r="EJ17" s="16"/>
    </row>
    <row r="18" spans="3:140" ht="15.75" x14ac:dyDescent="0.3">
      <c r="C18" s="27">
        <v>41913</v>
      </c>
      <c r="D18" s="28">
        <v>41.47</v>
      </c>
      <c r="E18" s="28">
        <v>46.95</v>
      </c>
      <c r="F18" s="28"/>
      <c r="G18" s="54">
        <v>2018.0500489999999</v>
      </c>
      <c r="H18" s="51">
        <v>2.0000000000000001E-4</v>
      </c>
      <c r="I18" s="29">
        <f t="shared" si="0"/>
        <v>-0.19600620395502133</v>
      </c>
      <c r="J18" s="29">
        <f t="shared" si="3"/>
        <v>1.2726488352027684E-2</v>
      </c>
      <c r="K18" s="29">
        <f t="shared" si="4"/>
        <v>2.3201460786772321E-2</v>
      </c>
      <c r="L18" s="30">
        <f t="shared" si="5"/>
        <v>1.6666666666666667E-5</v>
      </c>
      <c r="M18" s="29">
        <f t="shared" si="6"/>
        <v>-0.19602287062168799</v>
      </c>
      <c r="N18" s="29">
        <f t="shared" si="1"/>
        <v>1.2709821685361018E-2</v>
      </c>
      <c r="O18" s="29">
        <f t="shared" si="2"/>
        <v>2.3184794120105653E-2</v>
      </c>
      <c r="Q18" s="16">
        <f t="shared" si="7"/>
        <v>1.2726488352027684E-2</v>
      </c>
      <c r="EF18" s="16"/>
      <c r="EG18" s="16"/>
      <c r="EH18" s="16"/>
      <c r="EI18" s="16"/>
      <c r="EJ18" s="16"/>
    </row>
    <row r="19" spans="3:140" ht="15.75" x14ac:dyDescent="0.3">
      <c r="C19" s="27">
        <v>41944</v>
      </c>
      <c r="D19" s="28">
        <v>41.74</v>
      </c>
      <c r="E19" s="28">
        <v>47.81</v>
      </c>
      <c r="F19" s="28">
        <v>0.31</v>
      </c>
      <c r="G19" s="54">
        <v>2067.5600589999999</v>
      </c>
      <c r="H19" s="51">
        <v>4.0000000000000002E-4</v>
      </c>
      <c r="I19" s="29">
        <f t="shared" si="0"/>
        <v>6.5107306486618111E-3</v>
      </c>
      <c r="J19" s="29">
        <f t="shared" si="3"/>
        <v>2.4920127795527144E-2</v>
      </c>
      <c r="K19" s="29">
        <f t="shared" si="4"/>
        <v>2.4533588760364822E-2</v>
      </c>
      <c r="L19" s="30">
        <f t="shared" si="5"/>
        <v>3.3333333333333335E-5</v>
      </c>
      <c r="M19" s="29">
        <f t="shared" si="6"/>
        <v>6.4773973153284779E-3</v>
      </c>
      <c r="N19" s="29">
        <f t="shared" si="1"/>
        <v>2.4886794462193811E-2</v>
      </c>
      <c r="O19" s="29">
        <f t="shared" si="2"/>
        <v>2.4500255427031489E-2</v>
      </c>
      <c r="Q19" s="16">
        <f t="shared" si="7"/>
        <v>2.4920127795527141E-2</v>
      </c>
      <c r="S19" s="21"/>
      <c r="EF19" s="16"/>
      <c r="EG19" s="16"/>
      <c r="EH19" s="16"/>
      <c r="EI19" s="16"/>
      <c r="EJ19" s="16"/>
    </row>
    <row r="20" spans="3:140" ht="15.75" x14ac:dyDescent="0.3">
      <c r="C20" s="27">
        <v>41974</v>
      </c>
      <c r="D20" s="28">
        <v>35.869999999999997</v>
      </c>
      <c r="E20" s="28">
        <v>46.45</v>
      </c>
      <c r="F20" s="28"/>
      <c r="G20" s="54">
        <v>2058.8999020000001</v>
      </c>
      <c r="H20" s="51">
        <v>2.9999999999999997E-4</v>
      </c>
      <c r="I20" s="29">
        <f t="shared" si="0"/>
        <v>-0.14063248682319129</v>
      </c>
      <c r="J20" s="29">
        <f t="shared" si="3"/>
        <v>-2.8445931813428142E-2</v>
      </c>
      <c r="K20" s="29">
        <f t="shared" si="4"/>
        <v>-4.1885878779204244E-3</v>
      </c>
      <c r="L20" s="30">
        <f t="shared" si="5"/>
        <v>2.4999999999999998E-5</v>
      </c>
      <c r="M20" s="29">
        <f t="shared" si="6"/>
        <v>-0.14065748682319129</v>
      </c>
      <c r="N20" s="29">
        <f t="shared" si="1"/>
        <v>-2.8470931813428142E-2</v>
      </c>
      <c r="O20" s="29">
        <f t="shared" si="2"/>
        <v>-4.2135878779204243E-3</v>
      </c>
      <c r="Q20" s="16">
        <f t="shared" si="7"/>
        <v>-2.8445931813428142E-2</v>
      </c>
      <c r="S20" s="22"/>
      <c r="EF20" s="16"/>
      <c r="EG20" s="16"/>
      <c r="EH20" s="16"/>
      <c r="EI20" s="16"/>
      <c r="EJ20" s="16"/>
    </row>
    <row r="21" spans="3:140" ht="15.75" x14ac:dyDescent="0.3">
      <c r="C21" s="27">
        <v>42005</v>
      </c>
      <c r="D21" s="28">
        <v>37.53</v>
      </c>
      <c r="E21" s="28">
        <v>40.4</v>
      </c>
      <c r="F21" s="28"/>
      <c r="G21" s="54">
        <v>1994.98999</v>
      </c>
      <c r="H21" s="51">
        <v>2.0000000000000001E-4</v>
      </c>
      <c r="I21" s="29">
        <f t="shared" si="0"/>
        <v>4.6278226930582811E-2</v>
      </c>
      <c r="J21" s="29">
        <f t="shared" si="3"/>
        <v>-0.13024757804090428</v>
      </c>
      <c r="K21" s="29">
        <f t="shared" si="4"/>
        <v>-3.1040805790470194E-2</v>
      </c>
      <c r="L21" s="30">
        <f t="shared" si="5"/>
        <v>1.6666666666666667E-5</v>
      </c>
      <c r="M21" s="29">
        <f t="shared" si="6"/>
        <v>4.6261560263916146E-2</v>
      </c>
      <c r="N21" s="29">
        <f t="shared" si="1"/>
        <v>-0.13026424470757095</v>
      </c>
      <c r="O21" s="29">
        <f t="shared" si="2"/>
        <v>-3.1057472457136862E-2</v>
      </c>
      <c r="Q21" s="16">
        <f t="shared" si="7"/>
        <v>-0.13024757804090428</v>
      </c>
      <c r="EF21" s="16"/>
      <c r="EG21" s="16"/>
      <c r="EH21" s="16"/>
      <c r="EI21" s="16"/>
      <c r="EJ21" s="16"/>
    </row>
    <row r="22" spans="3:140" ht="15.75" x14ac:dyDescent="0.3">
      <c r="C22" s="27">
        <v>42036</v>
      </c>
      <c r="D22" s="28">
        <v>48.08</v>
      </c>
      <c r="E22" s="28">
        <v>43.85</v>
      </c>
      <c r="F22" s="28">
        <v>0.31</v>
      </c>
      <c r="G22" s="54">
        <v>2104.5</v>
      </c>
      <c r="H22" s="51">
        <v>2.0000000000000001E-4</v>
      </c>
      <c r="I22" s="29">
        <f t="shared" si="0"/>
        <v>0.28110844657607248</v>
      </c>
      <c r="J22" s="29">
        <f t="shared" si="3"/>
        <v>9.3069306930693138E-2</v>
      </c>
      <c r="K22" s="29">
        <f t="shared" si="4"/>
        <v>5.4892511014553946E-2</v>
      </c>
      <c r="L22" s="30">
        <f t="shared" si="5"/>
        <v>1.6666666666666667E-5</v>
      </c>
      <c r="M22" s="29">
        <f t="shared" si="6"/>
        <v>0.28109177990940581</v>
      </c>
      <c r="N22" s="29">
        <f t="shared" si="1"/>
        <v>9.3052640264026473E-2</v>
      </c>
      <c r="O22" s="29">
        <f t="shared" si="2"/>
        <v>5.4875844347887281E-2</v>
      </c>
      <c r="Q22" s="16">
        <f t="shared" si="7"/>
        <v>9.3069306930693152E-2</v>
      </c>
      <c r="EF22" s="16"/>
      <c r="EG22" s="16"/>
      <c r="EH22" s="16"/>
      <c r="EI22" s="16"/>
      <c r="EJ22" s="16"/>
    </row>
    <row r="23" spans="3:140" ht="15.75" x14ac:dyDescent="0.3">
      <c r="C23" s="27">
        <v>42064</v>
      </c>
      <c r="D23" s="28">
        <v>50.08</v>
      </c>
      <c r="E23" s="28">
        <v>40.655000000000001</v>
      </c>
      <c r="F23" s="28"/>
      <c r="G23" s="54">
        <v>2067.889893</v>
      </c>
      <c r="H23" s="51">
        <v>2.0000000000000001E-4</v>
      </c>
      <c r="I23" s="29">
        <f t="shared" si="0"/>
        <v>4.1597337770382659E-2</v>
      </c>
      <c r="J23" s="29">
        <f t="shared" si="3"/>
        <v>-7.2862029646522233E-2</v>
      </c>
      <c r="K23" s="29">
        <f t="shared" si="4"/>
        <v>-1.739610691375626E-2</v>
      </c>
      <c r="L23" s="30">
        <f t="shared" si="5"/>
        <v>1.6666666666666667E-5</v>
      </c>
      <c r="M23" s="29">
        <f t="shared" si="6"/>
        <v>4.1580671103715994E-2</v>
      </c>
      <c r="N23" s="29">
        <f t="shared" si="1"/>
        <v>-7.2878696313188898E-2</v>
      </c>
      <c r="O23" s="29">
        <f t="shared" si="2"/>
        <v>-1.7412773580422928E-2</v>
      </c>
      <c r="Q23" s="16">
        <f t="shared" si="7"/>
        <v>-7.2862029646522233E-2</v>
      </c>
      <c r="EF23" s="16"/>
      <c r="EG23" s="16"/>
      <c r="EH23" s="16"/>
      <c r="EI23" s="16"/>
      <c r="EJ23" s="16"/>
    </row>
    <row r="24" spans="3:140" ht="15.75" x14ac:dyDescent="0.3">
      <c r="C24" s="27">
        <v>42095</v>
      </c>
      <c r="D24" s="28">
        <v>38.96</v>
      </c>
      <c r="E24" s="28">
        <v>48.64</v>
      </c>
      <c r="F24" s="28"/>
      <c r="G24" s="54">
        <v>2085.51001</v>
      </c>
      <c r="H24" s="51">
        <v>2.0000000000000001E-4</v>
      </c>
      <c r="I24" s="29">
        <f t="shared" si="0"/>
        <v>-0.22204472843450473</v>
      </c>
      <c r="J24" s="29">
        <f t="shared" si="3"/>
        <v>0.19640880580494402</v>
      </c>
      <c r="K24" s="29">
        <f t="shared" si="4"/>
        <v>8.5208197301247512E-3</v>
      </c>
      <c r="L24" s="30">
        <f t="shared" si="5"/>
        <v>1.6666666666666667E-5</v>
      </c>
      <c r="M24" s="29">
        <f t="shared" si="6"/>
        <v>-0.2220613951011714</v>
      </c>
      <c r="N24" s="29">
        <f t="shared" si="1"/>
        <v>0.19639213913827736</v>
      </c>
      <c r="O24" s="29">
        <f t="shared" si="2"/>
        <v>8.5041530634580847E-3</v>
      </c>
      <c r="Q24" s="16">
        <f t="shared" si="7"/>
        <v>0.19640880580494402</v>
      </c>
      <c r="EF24" s="16"/>
      <c r="EG24" s="16"/>
      <c r="EH24" s="16"/>
      <c r="EI24" s="16"/>
      <c r="EJ24" s="16"/>
    </row>
    <row r="25" spans="3:140" ht="15.75" x14ac:dyDescent="0.3">
      <c r="C25" s="27">
        <v>42125</v>
      </c>
      <c r="D25" s="28">
        <v>36.67</v>
      </c>
      <c r="E25" s="28">
        <v>46.86</v>
      </c>
      <c r="F25" s="28">
        <v>0.31</v>
      </c>
      <c r="G25" s="54">
        <v>2107.389893</v>
      </c>
      <c r="H25" s="51">
        <v>1E-4</v>
      </c>
      <c r="I25" s="29">
        <f t="shared" si="0"/>
        <v>-5.8778234086242276E-2</v>
      </c>
      <c r="J25" s="29">
        <f t="shared" si="3"/>
        <v>-3.0222039473684233E-2</v>
      </c>
      <c r="K25" s="29">
        <f t="shared" si="4"/>
        <v>1.0491382393316817E-2</v>
      </c>
      <c r="L25" s="30">
        <f t="shared" si="5"/>
        <v>8.3333333333333337E-6</v>
      </c>
      <c r="M25" s="29">
        <f t="shared" si="6"/>
        <v>-5.8786567419575608E-2</v>
      </c>
      <c r="N25" s="29">
        <f t="shared" si="1"/>
        <v>-3.0230372807017566E-2</v>
      </c>
      <c r="O25" s="29">
        <f t="shared" si="2"/>
        <v>1.0483049059983483E-2</v>
      </c>
      <c r="Q25" s="16">
        <f t="shared" si="7"/>
        <v>-3.022203947368423E-2</v>
      </c>
      <c r="EF25" s="16"/>
      <c r="EG25" s="16"/>
      <c r="EH25" s="16"/>
      <c r="EI25" s="16"/>
      <c r="EJ25" s="16"/>
    </row>
    <row r="26" spans="3:140" ht="15.75" x14ac:dyDescent="0.3">
      <c r="C26" s="27">
        <v>42156</v>
      </c>
      <c r="D26" s="28">
        <v>36.22</v>
      </c>
      <c r="E26" s="28">
        <v>44.15</v>
      </c>
      <c r="F26" s="28"/>
      <c r="G26" s="54">
        <v>2063.110107</v>
      </c>
      <c r="H26" s="51">
        <v>1E-4</v>
      </c>
      <c r="I26" s="29">
        <f t="shared" si="0"/>
        <v>-1.2271611671666238E-2</v>
      </c>
      <c r="J26" s="29">
        <f t="shared" si="3"/>
        <v>-5.7831839521980385E-2</v>
      </c>
      <c r="K26" s="29">
        <f t="shared" si="4"/>
        <v>-2.1011672375900514E-2</v>
      </c>
      <c r="L26" s="30">
        <f t="shared" si="5"/>
        <v>8.3333333333333337E-6</v>
      </c>
      <c r="M26" s="29">
        <f t="shared" si="6"/>
        <v>-1.2279945004999572E-2</v>
      </c>
      <c r="N26" s="29">
        <f t="shared" si="1"/>
        <v>-5.7840172855313718E-2</v>
      </c>
      <c r="O26" s="29">
        <f t="shared" si="2"/>
        <v>-2.1020005709233847E-2</v>
      </c>
      <c r="Q26" s="16">
        <f t="shared" si="7"/>
        <v>-5.7831839521980385E-2</v>
      </c>
      <c r="EF26" s="16"/>
      <c r="EG26" s="16"/>
      <c r="EH26" s="16"/>
      <c r="EI26" s="16"/>
      <c r="EJ26" s="16"/>
    </row>
    <row r="27" spans="3:140" ht="15.75" x14ac:dyDescent="0.3">
      <c r="C27" s="27">
        <v>42186</v>
      </c>
      <c r="D27" s="28">
        <v>31.01</v>
      </c>
      <c r="E27" s="28">
        <v>46.7</v>
      </c>
      <c r="F27" s="28"/>
      <c r="G27" s="54">
        <v>2103.8400879999999</v>
      </c>
      <c r="H27" s="51">
        <v>2.9999999999999997E-4</v>
      </c>
      <c r="I27" s="29">
        <f t="shared" si="0"/>
        <v>-0.14384318056322465</v>
      </c>
      <c r="J27" s="29">
        <f t="shared" si="3"/>
        <v>5.7757644394111081E-2</v>
      </c>
      <c r="K27" s="29">
        <f t="shared" si="4"/>
        <v>1.9742029696721453E-2</v>
      </c>
      <c r="L27" s="30">
        <f t="shared" si="5"/>
        <v>2.4999999999999998E-5</v>
      </c>
      <c r="M27" s="29">
        <f t="shared" si="6"/>
        <v>-0.14386818056322465</v>
      </c>
      <c r="N27" s="29">
        <f t="shared" si="1"/>
        <v>5.7732644394111084E-2</v>
      </c>
      <c r="O27" s="29">
        <f t="shared" si="2"/>
        <v>1.9717029696721452E-2</v>
      </c>
      <c r="Q27" s="16">
        <f t="shared" si="7"/>
        <v>5.7757644394111081E-2</v>
      </c>
      <c r="EF27" s="16"/>
      <c r="EG27" s="16"/>
      <c r="EH27" s="16"/>
      <c r="EI27" s="16"/>
      <c r="EJ27" s="16"/>
    </row>
    <row r="28" spans="3:140" ht="15.75" x14ac:dyDescent="0.3">
      <c r="C28" s="27">
        <v>42217</v>
      </c>
      <c r="D28" s="28">
        <v>27.79</v>
      </c>
      <c r="E28" s="28">
        <v>43.52</v>
      </c>
      <c r="F28" s="28">
        <v>0.31</v>
      </c>
      <c r="G28" s="54">
        <v>1972.1800539999999</v>
      </c>
      <c r="H28" s="51">
        <v>4.0000000000000002E-4</v>
      </c>
      <c r="I28" s="29">
        <f t="shared" si="0"/>
        <v>-0.10383747178329583</v>
      </c>
      <c r="J28" s="29">
        <f t="shared" si="3"/>
        <v>-6.1456102783725902E-2</v>
      </c>
      <c r="K28" s="29">
        <f t="shared" si="4"/>
        <v>-6.2580818167202845E-2</v>
      </c>
      <c r="L28" s="30">
        <f t="shared" si="5"/>
        <v>3.3333333333333335E-5</v>
      </c>
      <c r="M28" s="29">
        <f t="shared" si="6"/>
        <v>-0.10387080511662916</v>
      </c>
      <c r="N28" s="29">
        <f t="shared" si="1"/>
        <v>-6.1489436117059239E-2</v>
      </c>
      <c r="O28" s="29">
        <f t="shared" si="2"/>
        <v>-6.2614151500536175E-2</v>
      </c>
      <c r="Q28" s="16">
        <f t="shared" si="7"/>
        <v>-6.1456102783725895E-2</v>
      </c>
      <c r="EF28" s="16"/>
      <c r="EG28" s="16"/>
      <c r="EH28" s="16"/>
      <c r="EI28" s="16"/>
      <c r="EJ28" s="16"/>
    </row>
    <row r="29" spans="3:140" ht="15.75" x14ac:dyDescent="0.3">
      <c r="C29" s="27">
        <v>42248</v>
      </c>
      <c r="D29" s="28">
        <v>26.94</v>
      </c>
      <c r="E29" s="28">
        <v>44.26</v>
      </c>
      <c r="F29" s="28"/>
      <c r="G29" s="54">
        <v>1920.030029</v>
      </c>
      <c r="H29" s="51">
        <v>1E-4</v>
      </c>
      <c r="I29" s="29">
        <f t="shared" si="0"/>
        <v>-3.0586541921554411E-2</v>
      </c>
      <c r="J29" s="29">
        <f t="shared" si="3"/>
        <v>1.7003676470588116E-2</v>
      </c>
      <c r="K29" s="29">
        <f t="shared" si="4"/>
        <v>-2.6442831573227132E-2</v>
      </c>
      <c r="L29" s="30">
        <f t="shared" si="5"/>
        <v>8.3333333333333337E-6</v>
      </c>
      <c r="M29" s="29">
        <f t="shared" si="6"/>
        <v>-3.0594875254887743E-2</v>
      </c>
      <c r="N29" s="29">
        <f t="shared" si="1"/>
        <v>1.6995343137254783E-2</v>
      </c>
      <c r="O29" s="29">
        <f t="shared" si="2"/>
        <v>-2.6451164906560465E-2</v>
      </c>
      <c r="Q29" s="16">
        <f t="shared" si="7"/>
        <v>1.7003676470588116E-2</v>
      </c>
      <c r="EF29" s="16"/>
      <c r="EG29" s="16"/>
      <c r="EH29" s="16"/>
      <c r="EI29" s="16"/>
      <c r="EJ29" s="16"/>
    </row>
    <row r="30" spans="3:140" ht="15.75" x14ac:dyDescent="0.3">
      <c r="C30" s="27">
        <v>42278</v>
      </c>
      <c r="D30" s="28">
        <v>28.46</v>
      </c>
      <c r="E30" s="28">
        <v>52.64</v>
      </c>
      <c r="F30" s="28"/>
      <c r="G30" s="54">
        <v>2079.360107</v>
      </c>
      <c r="H30" s="51">
        <v>1E-4</v>
      </c>
      <c r="I30" s="29">
        <f t="shared" si="0"/>
        <v>5.6421677802524162E-2</v>
      </c>
      <c r="J30" s="29">
        <f t="shared" si="3"/>
        <v>0.18933574333483966</v>
      </c>
      <c r="K30" s="29">
        <f t="shared" si="4"/>
        <v>8.2983117760394132E-2</v>
      </c>
      <c r="L30" s="30">
        <f t="shared" si="5"/>
        <v>8.3333333333333337E-6</v>
      </c>
      <c r="M30" s="29">
        <f t="shared" si="6"/>
        <v>5.6413344469190829E-2</v>
      </c>
      <c r="N30" s="29">
        <f t="shared" si="1"/>
        <v>0.18932741000150632</v>
      </c>
      <c r="O30" s="29">
        <f t="shared" si="2"/>
        <v>8.2974784427060799E-2</v>
      </c>
      <c r="Q30" s="16">
        <f t="shared" si="7"/>
        <v>0.18933574333483966</v>
      </c>
      <c r="EF30" s="16"/>
      <c r="EG30" s="16"/>
      <c r="EH30" s="16"/>
      <c r="EI30" s="16"/>
      <c r="EJ30" s="16"/>
    </row>
    <row r="31" spans="3:140" ht="15.75" x14ac:dyDescent="0.3">
      <c r="C31" s="27">
        <v>42309</v>
      </c>
      <c r="D31" s="28">
        <v>25.4</v>
      </c>
      <c r="E31" s="28">
        <v>54.35</v>
      </c>
      <c r="F31" s="28">
        <v>0.36</v>
      </c>
      <c r="G31" s="54">
        <v>2080.4099120000001</v>
      </c>
      <c r="H31" s="51">
        <v>6.9999999999999999E-4</v>
      </c>
      <c r="I31" s="29">
        <f t="shared" si="0"/>
        <v>-0.10751932536893893</v>
      </c>
      <c r="J31" s="29">
        <f t="shared" si="3"/>
        <v>3.9323708206686944E-2</v>
      </c>
      <c r="K31" s="29">
        <f t="shared" si="4"/>
        <v>5.0486926072412786E-4</v>
      </c>
      <c r="L31" s="30">
        <f t="shared" si="5"/>
        <v>5.8333333333333333E-5</v>
      </c>
      <c r="M31" s="29">
        <f t="shared" si="6"/>
        <v>-0.10757765870227226</v>
      </c>
      <c r="N31" s="29">
        <f t="shared" si="1"/>
        <v>3.926537487335361E-2</v>
      </c>
      <c r="O31" s="29">
        <f t="shared" si="2"/>
        <v>4.4653592739079455E-4</v>
      </c>
      <c r="Q31" s="16">
        <f t="shared" si="7"/>
        <v>3.9323708206686944E-2</v>
      </c>
      <c r="EF31" s="16"/>
      <c r="EG31" s="16"/>
      <c r="EH31" s="16"/>
      <c r="EI31" s="16"/>
      <c r="EJ31" s="16"/>
    </row>
    <row r="32" spans="3:140" ht="15.75" x14ac:dyDescent="0.3">
      <c r="C32" s="27">
        <v>42339</v>
      </c>
      <c r="D32" s="28">
        <v>23.14</v>
      </c>
      <c r="E32" s="28">
        <v>55.48</v>
      </c>
      <c r="F32" s="28"/>
      <c r="G32" s="54">
        <v>2043.9399410000001</v>
      </c>
      <c r="H32" s="51">
        <v>1.6999999999999999E-3</v>
      </c>
      <c r="I32" s="29">
        <f t="shared" si="0"/>
        <v>-8.8976377952755814E-2</v>
      </c>
      <c r="J32" s="29">
        <f t="shared" si="3"/>
        <v>2.0791168353265783E-2</v>
      </c>
      <c r="K32" s="29">
        <f t="shared" si="4"/>
        <v>-1.7530185176314439E-2</v>
      </c>
      <c r="L32" s="30">
        <f t="shared" si="5"/>
        <v>1.4166666666666665E-4</v>
      </c>
      <c r="M32" s="29">
        <f t="shared" si="6"/>
        <v>-8.9118044619422479E-2</v>
      </c>
      <c r="N32" s="29">
        <f t="shared" si="1"/>
        <v>2.0649501686599118E-2</v>
      </c>
      <c r="O32" s="29">
        <f t="shared" si="2"/>
        <v>-1.7671851842981104E-2</v>
      </c>
      <c r="Q32" s="16">
        <f t="shared" si="7"/>
        <v>2.0791168353265783E-2</v>
      </c>
      <c r="EF32" s="16"/>
      <c r="EG32" s="16"/>
      <c r="EH32" s="16"/>
      <c r="EI32" s="16"/>
      <c r="EJ32" s="16"/>
    </row>
    <row r="33" spans="3:140" ht="15.75" x14ac:dyDescent="0.3">
      <c r="C33" s="27">
        <v>42370</v>
      </c>
      <c r="D33" s="28">
        <v>16.8</v>
      </c>
      <c r="E33" s="28">
        <v>55.09</v>
      </c>
      <c r="F33" s="28"/>
      <c r="G33" s="54">
        <v>1940.23999</v>
      </c>
      <c r="H33" s="51">
        <v>2.3E-3</v>
      </c>
      <c r="I33" s="29">
        <f t="shared" si="0"/>
        <v>-0.2739844425237683</v>
      </c>
      <c r="J33" s="29">
        <f t="shared" si="3"/>
        <v>-7.0295602018744319E-3</v>
      </c>
      <c r="K33" s="29">
        <f t="shared" si="4"/>
        <v>-5.073532197294639E-2</v>
      </c>
      <c r="L33" s="30">
        <f t="shared" si="5"/>
        <v>1.9166666666666667E-4</v>
      </c>
      <c r="M33" s="29">
        <f t="shared" si="6"/>
        <v>-0.27417610919043495</v>
      </c>
      <c r="N33" s="29">
        <f t="shared" si="1"/>
        <v>-7.2212268685410983E-3</v>
      </c>
      <c r="O33" s="29">
        <f t="shared" si="2"/>
        <v>-5.0926988639613056E-2</v>
      </c>
      <c r="EF33" s="16"/>
      <c r="EG33" s="16"/>
      <c r="EH33" s="16"/>
      <c r="EI33" s="16"/>
      <c r="EJ33" s="16"/>
    </row>
    <row r="34" spans="3:140" ht="15.75" x14ac:dyDescent="0.3">
      <c r="C34" s="27">
        <v>42401</v>
      </c>
      <c r="D34" s="28">
        <v>18.12</v>
      </c>
      <c r="E34" s="28">
        <v>50.88</v>
      </c>
      <c r="F34" s="28">
        <v>0.36</v>
      </c>
      <c r="G34" s="54">
        <v>1932.2299800000001</v>
      </c>
      <c r="H34" s="51">
        <v>2.5999999999999999E-3</v>
      </c>
      <c r="I34" s="29">
        <f t="shared" si="0"/>
        <v>7.8571428571428514E-2</v>
      </c>
      <c r="J34" s="29">
        <f t="shared" si="3"/>
        <v>-6.9885641677255417E-2</v>
      </c>
      <c r="K34" s="29">
        <f t="shared" si="4"/>
        <v>-4.1283604302990717E-3</v>
      </c>
      <c r="L34" s="30">
        <f t="shared" si="5"/>
        <v>2.1666666666666666E-4</v>
      </c>
      <c r="M34" s="29">
        <f t="shared" si="6"/>
        <v>7.8354761904761844E-2</v>
      </c>
      <c r="N34" s="29">
        <f t="shared" si="1"/>
        <v>-7.0102308343922087E-2</v>
      </c>
      <c r="O34" s="29">
        <f t="shared" si="2"/>
        <v>-4.3450270969657388E-3</v>
      </c>
      <c r="EF34" s="16"/>
      <c r="EG34" s="16"/>
      <c r="EH34" s="16"/>
      <c r="EI34" s="16"/>
      <c r="EJ34" s="16"/>
    </row>
    <row r="35" spans="3:140" ht="15.75" x14ac:dyDescent="0.3">
      <c r="C35" s="27">
        <v>42430</v>
      </c>
      <c r="D35" s="28">
        <v>16.55</v>
      </c>
      <c r="E35" s="28">
        <v>55.23</v>
      </c>
      <c r="F35" s="28"/>
      <c r="G35" s="54">
        <v>2059.73999</v>
      </c>
      <c r="H35" s="51">
        <v>2.5000000000000001E-3</v>
      </c>
      <c r="I35" s="29">
        <f t="shared" si="0"/>
        <v>-8.6644591611479083E-2</v>
      </c>
      <c r="J35" s="29">
        <f t="shared" si="3"/>
        <v>8.5495283018867815E-2</v>
      </c>
      <c r="K35" s="29">
        <f t="shared" si="4"/>
        <v>6.5991114577365062E-2</v>
      </c>
      <c r="L35" s="30">
        <f t="shared" si="5"/>
        <v>2.0833333333333335E-4</v>
      </c>
      <c r="M35" s="29">
        <f t="shared" si="6"/>
        <v>-8.6852924944812421E-2</v>
      </c>
      <c r="N35" s="29">
        <f t="shared" si="1"/>
        <v>8.5286949685534477E-2</v>
      </c>
      <c r="O35" s="29">
        <f t="shared" si="2"/>
        <v>6.5782781244031724E-2</v>
      </c>
      <c r="EF35" s="16"/>
      <c r="EG35" s="16"/>
      <c r="EH35" s="16"/>
      <c r="EI35" s="16"/>
      <c r="EJ35" s="16"/>
    </row>
    <row r="36" spans="3:140" ht="15.75" x14ac:dyDescent="0.3">
      <c r="C36" s="27">
        <v>42461</v>
      </c>
      <c r="D36" s="28">
        <v>14.62</v>
      </c>
      <c r="E36" s="28">
        <v>49.87</v>
      </c>
      <c r="F36" s="28"/>
      <c r="G36" s="54">
        <v>2065.3000489999999</v>
      </c>
      <c r="H36" s="51">
        <v>1.9E-3</v>
      </c>
      <c r="I36" s="29">
        <f t="shared" si="0"/>
        <v>-0.11661631419939589</v>
      </c>
      <c r="J36" s="29">
        <f t="shared" si="3"/>
        <v>-9.7048705413724415E-2</v>
      </c>
      <c r="K36" s="29">
        <f t="shared" si="4"/>
        <v>2.6993984808731941E-3</v>
      </c>
      <c r="L36" s="30">
        <f t="shared" si="5"/>
        <v>1.5833333333333332E-4</v>
      </c>
      <c r="M36" s="29">
        <f t="shared" si="6"/>
        <v>-0.11677464753272922</v>
      </c>
      <c r="N36" s="29">
        <f t="shared" si="1"/>
        <v>-9.7207038747057745E-2</v>
      </c>
      <c r="O36" s="29">
        <f t="shared" si="2"/>
        <v>2.5410651475398609E-3</v>
      </c>
      <c r="EF36" s="16"/>
      <c r="EG36" s="16"/>
      <c r="EH36" s="16"/>
      <c r="EI36" s="16"/>
      <c r="EJ36" s="16"/>
    </row>
    <row r="37" spans="3:140" ht="15.75" x14ac:dyDescent="0.3">
      <c r="C37" s="27">
        <v>42491</v>
      </c>
      <c r="D37" s="28">
        <v>15.22</v>
      </c>
      <c r="E37" s="28">
        <v>53</v>
      </c>
      <c r="F37" s="28">
        <v>0.36</v>
      </c>
      <c r="G37" s="54">
        <v>2096.9499510000001</v>
      </c>
      <c r="H37" s="51">
        <v>2.3E-3</v>
      </c>
      <c r="I37" s="29">
        <f t="shared" si="0"/>
        <v>4.1039671682626677E-2</v>
      </c>
      <c r="J37" s="29">
        <f t="shared" si="3"/>
        <v>6.9981953078002854E-2</v>
      </c>
      <c r="K37" s="29">
        <f t="shared" si="4"/>
        <v>1.5324602357572603E-2</v>
      </c>
      <c r="L37" s="30">
        <f t="shared" si="5"/>
        <v>1.9166666666666667E-4</v>
      </c>
      <c r="M37" s="29">
        <f t="shared" si="6"/>
        <v>4.0848005015960011E-2</v>
      </c>
      <c r="N37" s="29">
        <f t="shared" si="1"/>
        <v>6.979028641133618E-2</v>
      </c>
      <c r="O37" s="29">
        <f t="shared" si="2"/>
        <v>1.5132935690905937E-2</v>
      </c>
      <c r="EF37" s="16"/>
      <c r="EG37" s="16"/>
      <c r="EH37" s="16"/>
      <c r="EI37" s="16"/>
      <c r="EJ37" s="16"/>
    </row>
    <row r="38" spans="3:140" ht="15.75" x14ac:dyDescent="0.3">
      <c r="C38" s="27">
        <v>42522</v>
      </c>
      <c r="D38" s="28">
        <v>16.91</v>
      </c>
      <c r="E38" s="28">
        <v>51.17</v>
      </c>
      <c r="F38" s="28"/>
      <c r="G38" s="54">
        <v>2098.860107</v>
      </c>
      <c r="H38" s="51">
        <v>2.2000000000000001E-3</v>
      </c>
      <c r="I38" s="29">
        <f t="shared" si="0"/>
        <v>0.11103810775295653</v>
      </c>
      <c r="J38" s="29">
        <f t="shared" si="3"/>
        <v>-3.4528301886792422E-2</v>
      </c>
      <c r="K38" s="29">
        <f t="shared" si="4"/>
        <v>9.1092112097812539E-4</v>
      </c>
      <c r="L38" s="30">
        <f t="shared" si="5"/>
        <v>1.8333333333333334E-4</v>
      </c>
      <c r="M38" s="29">
        <f t="shared" si="6"/>
        <v>0.1108547744196232</v>
      </c>
      <c r="N38" s="29">
        <f t="shared" si="1"/>
        <v>-3.4711635220125756E-2</v>
      </c>
      <c r="O38" s="29">
        <f t="shared" si="2"/>
        <v>7.2758778764479208E-4</v>
      </c>
      <c r="EF38" s="16"/>
      <c r="EG38" s="16"/>
      <c r="EH38" s="16"/>
      <c r="EI38" s="16"/>
      <c r="EJ38" s="16"/>
    </row>
    <row r="39" spans="3:140" ht="15.75" x14ac:dyDescent="0.3">
      <c r="C39" s="27">
        <v>42552</v>
      </c>
      <c r="D39" s="28">
        <v>16.64</v>
      </c>
      <c r="E39" s="28">
        <v>56.68</v>
      </c>
      <c r="F39" s="28"/>
      <c r="G39" s="54">
        <v>2173.6000979999999</v>
      </c>
      <c r="H39" s="51">
        <v>2.5999999999999999E-3</v>
      </c>
      <c r="I39" s="29">
        <f t="shared" si="0"/>
        <v>-1.5966883500887041E-2</v>
      </c>
      <c r="J39" s="29">
        <f t="shared" si="3"/>
        <v>0.1076802814148915</v>
      </c>
      <c r="K39" s="29">
        <f t="shared" si="4"/>
        <v>3.5609801125254359E-2</v>
      </c>
      <c r="L39" s="30">
        <f t="shared" si="5"/>
        <v>2.1666666666666666E-4</v>
      </c>
      <c r="M39" s="29">
        <f t="shared" si="6"/>
        <v>-1.6183550167553708E-2</v>
      </c>
      <c r="N39" s="29">
        <f t="shared" si="1"/>
        <v>0.10746361474822483</v>
      </c>
      <c r="O39" s="29">
        <f t="shared" si="2"/>
        <v>3.5393134458587695E-2</v>
      </c>
      <c r="EF39" s="16"/>
      <c r="EG39" s="16"/>
      <c r="EH39" s="16"/>
      <c r="EI39" s="16"/>
      <c r="EJ39" s="16"/>
    </row>
    <row r="40" spans="3:140" ht="15.75" x14ac:dyDescent="0.3">
      <c r="C40" s="27">
        <v>42583</v>
      </c>
      <c r="D40" s="28">
        <v>19.21</v>
      </c>
      <c r="E40" s="28">
        <v>57.46</v>
      </c>
      <c r="F40" s="28">
        <v>0.36</v>
      </c>
      <c r="G40" s="54">
        <v>2170.9499510000001</v>
      </c>
      <c r="H40" s="51">
        <v>2.5999999999999999E-3</v>
      </c>
      <c r="I40" s="29">
        <f t="shared" ref="I40:I62" si="8">D40/D39-1</f>
        <v>0.15444711538461542</v>
      </c>
      <c r="J40" s="29">
        <f t="shared" si="3"/>
        <v>2.0112914608327471E-2</v>
      </c>
      <c r="K40" s="29">
        <f t="shared" si="4"/>
        <v>-1.2192431360480427E-3</v>
      </c>
      <c r="L40" s="30">
        <f t="shared" si="5"/>
        <v>2.1666666666666666E-4</v>
      </c>
      <c r="M40" s="29">
        <f t="shared" si="6"/>
        <v>0.15423044871794875</v>
      </c>
      <c r="N40" s="29">
        <f t="shared" si="1"/>
        <v>1.9896247941660804E-2</v>
      </c>
      <c r="O40" s="29">
        <f t="shared" si="2"/>
        <v>-1.4359098027147093E-3</v>
      </c>
      <c r="EF40" s="16"/>
      <c r="EG40" s="16"/>
      <c r="EH40" s="16"/>
      <c r="EI40" s="16"/>
      <c r="EJ40" s="16"/>
    </row>
    <row r="41" spans="3:140" ht="15.75" x14ac:dyDescent="0.3">
      <c r="C41" s="27">
        <v>42614</v>
      </c>
      <c r="D41" s="28">
        <v>23.05</v>
      </c>
      <c r="E41" s="28">
        <v>57.6</v>
      </c>
      <c r="F41" s="28"/>
      <c r="G41" s="54">
        <v>2168.2700199999999</v>
      </c>
      <c r="H41" s="51">
        <v>1.9E-3</v>
      </c>
      <c r="I41" s="29">
        <f t="shared" si="8"/>
        <v>0.19989588755856325</v>
      </c>
      <c r="J41" s="29">
        <f t="shared" si="3"/>
        <v>2.4364775495997314E-3</v>
      </c>
      <c r="K41" s="29">
        <f t="shared" si="4"/>
        <v>-1.2344508443253854E-3</v>
      </c>
      <c r="L41" s="30">
        <f t="shared" si="5"/>
        <v>1.5833333333333332E-4</v>
      </c>
      <c r="M41" s="29">
        <f t="shared" si="6"/>
        <v>0.1997375542252299</v>
      </c>
      <c r="N41" s="29">
        <f t="shared" si="1"/>
        <v>2.2781442162663982E-3</v>
      </c>
      <c r="O41" s="29">
        <f t="shared" si="2"/>
        <v>-1.3927841776587187E-3</v>
      </c>
      <c r="EF41" s="16"/>
      <c r="EG41" s="16"/>
      <c r="EH41" s="16"/>
      <c r="EI41" s="16"/>
      <c r="EJ41" s="16"/>
    </row>
    <row r="42" spans="3:140" ht="15.75" x14ac:dyDescent="0.3">
      <c r="C42" s="27">
        <v>42644</v>
      </c>
      <c r="D42" s="28">
        <v>17.95</v>
      </c>
      <c r="E42" s="28">
        <v>59.92</v>
      </c>
      <c r="F42" s="28"/>
      <c r="G42" s="54">
        <v>2126.1499020000001</v>
      </c>
      <c r="H42" s="51">
        <v>2.3999999999999998E-3</v>
      </c>
      <c r="I42" s="29">
        <f t="shared" si="8"/>
        <v>-0.22125813449023868</v>
      </c>
      <c r="J42" s="29">
        <f t="shared" si="3"/>
        <v>4.027777777777778E-2</v>
      </c>
      <c r="K42" s="29">
        <f t="shared" si="4"/>
        <v>-1.9425679279557517E-2</v>
      </c>
      <c r="L42" s="30">
        <f t="shared" si="5"/>
        <v>1.9999999999999998E-4</v>
      </c>
      <c r="M42" s="29">
        <f t="shared" si="6"/>
        <v>-0.22145813449023868</v>
      </c>
      <c r="N42" s="29">
        <f t="shared" si="1"/>
        <v>4.0077777777777782E-2</v>
      </c>
      <c r="O42" s="29">
        <f t="shared" si="2"/>
        <v>-1.9625679279557516E-2</v>
      </c>
      <c r="EF42" s="16"/>
      <c r="EG42" s="16"/>
      <c r="EH42" s="16"/>
      <c r="EI42" s="16"/>
      <c r="EJ42" s="16"/>
    </row>
    <row r="43" spans="3:140" ht="15.75" x14ac:dyDescent="0.3">
      <c r="C43" s="27">
        <v>42675</v>
      </c>
      <c r="D43" s="28">
        <v>18.489999999999998</v>
      </c>
      <c r="E43" s="28">
        <v>60.26</v>
      </c>
      <c r="F43" s="28">
        <v>0.39</v>
      </c>
      <c r="G43" s="54">
        <v>2198.8100589999999</v>
      </c>
      <c r="H43" s="51">
        <v>3.0000000000000001E-3</v>
      </c>
      <c r="I43" s="29">
        <f t="shared" si="8"/>
        <v>3.0083565459609884E-2</v>
      </c>
      <c r="J43" s="29">
        <f t="shared" si="3"/>
        <v>1.2182910547396467E-2</v>
      </c>
      <c r="K43" s="29">
        <f t="shared" si="4"/>
        <v>3.4174522187570444E-2</v>
      </c>
      <c r="L43" s="30">
        <f t="shared" si="5"/>
        <v>2.5000000000000001E-4</v>
      </c>
      <c r="M43" s="29">
        <f t="shared" si="6"/>
        <v>2.9833565459609884E-2</v>
      </c>
      <c r="N43" s="29">
        <f t="shared" si="1"/>
        <v>1.1932910547396466E-2</v>
      </c>
      <c r="O43" s="29">
        <f t="shared" si="2"/>
        <v>3.3924522187570444E-2</v>
      </c>
      <c r="EF43" s="16"/>
      <c r="EG43" s="16"/>
      <c r="EH43" s="16"/>
      <c r="EI43" s="16"/>
      <c r="EJ43" s="16"/>
    </row>
    <row r="44" spans="3:140" ht="15.75" x14ac:dyDescent="0.3">
      <c r="C44" s="27">
        <v>42705</v>
      </c>
      <c r="D44" s="28">
        <v>16.3</v>
      </c>
      <c r="E44" s="28">
        <v>62.14</v>
      </c>
      <c r="F44" s="28"/>
      <c r="G44" s="54">
        <v>2238.830078</v>
      </c>
      <c r="H44" s="51">
        <v>4.1999999999999997E-3</v>
      </c>
      <c r="I44" s="29">
        <f t="shared" si="8"/>
        <v>-0.11844240129799877</v>
      </c>
      <c r="J44" s="29">
        <f t="shared" si="3"/>
        <v>3.1198141387321649E-2</v>
      </c>
      <c r="K44" s="29">
        <f t="shared" si="4"/>
        <v>1.8200762196895148E-2</v>
      </c>
      <c r="L44" s="30">
        <f t="shared" si="5"/>
        <v>3.5E-4</v>
      </c>
      <c r="M44" s="29">
        <f t="shared" si="6"/>
        <v>-0.11879240129799877</v>
      </c>
      <c r="N44" s="29">
        <f t="shared" si="1"/>
        <v>3.084814138732165E-2</v>
      </c>
      <c r="O44" s="29">
        <f t="shared" si="2"/>
        <v>1.7850762196895149E-2</v>
      </c>
      <c r="EF44" s="16"/>
      <c r="EG44" s="16"/>
      <c r="EH44" s="16"/>
      <c r="EI44" s="16"/>
      <c r="EJ44" s="16"/>
    </row>
    <row r="45" spans="3:140" ht="15.75" x14ac:dyDescent="0.3">
      <c r="C45" s="27">
        <v>42736</v>
      </c>
      <c r="D45" s="28">
        <v>17.62</v>
      </c>
      <c r="E45" s="28">
        <v>64.650000000000006</v>
      </c>
      <c r="F45" s="28"/>
      <c r="G45" s="54">
        <v>2278.8701169999999</v>
      </c>
      <c r="H45" s="51">
        <v>5.0000000000000001E-3</v>
      </c>
      <c r="I45" s="29">
        <f t="shared" si="8"/>
        <v>8.0981595092024516E-2</v>
      </c>
      <c r="J45" s="29">
        <f t="shared" si="3"/>
        <v>4.0392661731573951E-2</v>
      </c>
      <c r="K45" s="29">
        <f t="shared" si="4"/>
        <v>1.7884358171464498E-2</v>
      </c>
      <c r="L45" s="30">
        <f t="shared" si="5"/>
        <v>4.1666666666666669E-4</v>
      </c>
      <c r="M45" s="29">
        <f t="shared" si="6"/>
        <v>8.0564928425357854E-2</v>
      </c>
      <c r="N45" s="29">
        <f t="shared" si="1"/>
        <v>3.9975995064907281E-2</v>
      </c>
      <c r="O45" s="29">
        <f t="shared" si="2"/>
        <v>1.7467691504797832E-2</v>
      </c>
      <c r="EF45" s="16"/>
      <c r="EG45" s="16"/>
      <c r="EH45" s="16"/>
      <c r="EI45" s="16"/>
      <c r="EJ45" s="16"/>
    </row>
    <row r="46" spans="3:140" ht="15.75" x14ac:dyDescent="0.3">
      <c r="C46" s="27">
        <v>42767</v>
      </c>
      <c r="D46" s="28">
        <v>15.77</v>
      </c>
      <c r="E46" s="28">
        <v>63.98</v>
      </c>
      <c r="F46" s="28">
        <v>0.39</v>
      </c>
      <c r="G46" s="54">
        <v>2363.639893</v>
      </c>
      <c r="H46" s="51">
        <v>4.7999999999999996E-3</v>
      </c>
      <c r="I46" s="29">
        <f t="shared" si="8"/>
        <v>-0.10499432463110114</v>
      </c>
      <c r="J46" s="29">
        <f t="shared" si="3"/>
        <v>-4.3310131477186202E-3</v>
      </c>
      <c r="K46" s="29">
        <f t="shared" si="4"/>
        <v>3.7198160337279074E-2</v>
      </c>
      <c r="L46" s="30">
        <f t="shared" si="5"/>
        <v>3.9999999999999996E-4</v>
      </c>
      <c r="M46" s="29">
        <f t="shared" si="6"/>
        <v>-0.10539432463110114</v>
      </c>
      <c r="N46" s="29">
        <f t="shared" si="1"/>
        <v>-4.7310131477186204E-3</v>
      </c>
      <c r="O46" s="29">
        <f t="shared" si="2"/>
        <v>3.6798160337279076E-2</v>
      </c>
      <c r="EF46" s="16"/>
      <c r="EG46" s="16"/>
      <c r="EH46" s="16"/>
      <c r="EI46" s="16"/>
      <c r="EJ46" s="16"/>
    </row>
    <row r="47" spans="3:140" ht="15.75" x14ac:dyDescent="0.3">
      <c r="C47" s="27">
        <v>42795</v>
      </c>
      <c r="D47" s="28">
        <v>14.95</v>
      </c>
      <c r="E47" s="28">
        <v>65.86</v>
      </c>
      <c r="F47" s="28"/>
      <c r="G47" s="54">
        <v>2362.719971</v>
      </c>
      <c r="H47" s="51">
        <v>6.6E-3</v>
      </c>
      <c r="I47" s="29">
        <f t="shared" si="8"/>
        <v>-5.1997463538363986E-2</v>
      </c>
      <c r="J47" s="29">
        <f t="shared" si="3"/>
        <v>2.938418255704912E-2</v>
      </c>
      <c r="K47" s="29">
        <f t="shared" si="4"/>
        <v>-3.8919718808450021E-4</v>
      </c>
      <c r="L47" s="30">
        <f t="shared" si="5"/>
        <v>5.5000000000000003E-4</v>
      </c>
      <c r="M47" s="29">
        <f t="shared" si="6"/>
        <v>-5.2547463538363988E-2</v>
      </c>
      <c r="N47" s="29">
        <f t="shared" si="1"/>
        <v>2.8834182557049122E-2</v>
      </c>
      <c r="O47" s="29">
        <f t="shared" si="2"/>
        <v>-9.3919718808450024E-4</v>
      </c>
      <c r="EF47" s="16"/>
      <c r="EG47" s="16"/>
      <c r="EH47" s="16"/>
      <c r="EI47" s="16"/>
      <c r="EJ47" s="16"/>
    </row>
    <row r="48" spans="3:140" ht="15.75" x14ac:dyDescent="0.3">
      <c r="C48" s="27">
        <v>42826</v>
      </c>
      <c r="D48" s="28">
        <v>16.48</v>
      </c>
      <c r="E48" s="28">
        <v>68.459999999999994</v>
      </c>
      <c r="F48" s="28"/>
      <c r="G48" s="54">
        <v>2384.1999510000001</v>
      </c>
      <c r="H48" s="51">
        <v>7.4999999999999997E-3</v>
      </c>
      <c r="I48" s="29">
        <f t="shared" si="8"/>
        <v>0.10234113712374593</v>
      </c>
      <c r="J48" s="29">
        <f t="shared" si="3"/>
        <v>3.9477679927118044E-2</v>
      </c>
      <c r="K48" s="29">
        <f t="shared" si="4"/>
        <v>9.0912085493182193E-3</v>
      </c>
      <c r="L48" s="30">
        <f t="shared" si="5"/>
        <v>6.2500000000000001E-4</v>
      </c>
      <c r="M48" s="29">
        <f t="shared" si="6"/>
        <v>0.10171613712374593</v>
      </c>
      <c r="N48" s="29">
        <f t="shared" si="1"/>
        <v>3.8852679927118043E-2</v>
      </c>
      <c r="O48" s="29">
        <f t="shared" si="2"/>
        <v>8.4662085493182188E-3</v>
      </c>
      <c r="EF48" s="16"/>
      <c r="EG48" s="16"/>
      <c r="EH48" s="16"/>
      <c r="EI48" s="16"/>
      <c r="EJ48" s="16"/>
    </row>
    <row r="49" spans="1:140" ht="15.75" x14ac:dyDescent="0.3">
      <c r="C49" s="27">
        <v>42856</v>
      </c>
      <c r="D49" s="28">
        <v>18.32</v>
      </c>
      <c r="E49" s="28">
        <v>69.84</v>
      </c>
      <c r="F49" s="28">
        <v>0.39</v>
      </c>
      <c r="G49" s="54">
        <v>2411.8000489999999</v>
      </c>
      <c r="H49" s="51">
        <v>7.3000000000000001E-3</v>
      </c>
      <c r="I49" s="29">
        <f t="shared" si="8"/>
        <v>0.11165048543689315</v>
      </c>
      <c r="J49" s="29">
        <f t="shared" si="3"/>
        <v>2.5854513584575078E-2</v>
      </c>
      <c r="K49" s="29">
        <f t="shared" si="4"/>
        <v>1.157625139134133E-2</v>
      </c>
      <c r="L49" s="30">
        <f t="shared" si="5"/>
        <v>6.0833333333333334E-4</v>
      </c>
      <c r="M49" s="29">
        <f t="shared" si="6"/>
        <v>0.11104215210355982</v>
      </c>
      <c r="N49" s="29">
        <f t="shared" si="1"/>
        <v>2.5246180251241746E-2</v>
      </c>
      <c r="O49" s="29">
        <f t="shared" si="2"/>
        <v>1.0967918058007996E-2</v>
      </c>
      <c r="EF49" s="16"/>
      <c r="EG49" s="16"/>
      <c r="EH49" s="16"/>
      <c r="EI49" s="16"/>
      <c r="EJ49" s="16"/>
    </row>
    <row r="50" spans="1:140" ht="15.75" x14ac:dyDescent="0.3">
      <c r="C50" s="27">
        <v>42887</v>
      </c>
      <c r="D50" s="28">
        <v>17.87</v>
      </c>
      <c r="E50" s="28">
        <v>68.930000000000007</v>
      </c>
      <c r="F50" s="28"/>
      <c r="G50" s="54">
        <v>2423.4099120000001</v>
      </c>
      <c r="H50" s="51">
        <v>8.3999999999999995E-3</v>
      </c>
      <c r="I50" s="29">
        <f t="shared" si="8"/>
        <v>-2.4563318777292564E-2</v>
      </c>
      <c r="J50" s="29">
        <f t="shared" si="3"/>
        <v>-1.3029782359679217E-2</v>
      </c>
      <c r="K50" s="29">
        <f t="shared" si="4"/>
        <v>4.8137750908554544E-3</v>
      </c>
      <c r="L50" s="30">
        <f t="shared" si="5"/>
        <v>6.9999999999999999E-4</v>
      </c>
      <c r="M50" s="29">
        <f t="shared" si="6"/>
        <v>-2.5263318777292564E-2</v>
      </c>
      <c r="N50" s="29">
        <f t="shared" si="1"/>
        <v>-1.3729782359679216E-2</v>
      </c>
      <c r="O50" s="29">
        <f t="shared" si="2"/>
        <v>4.1137750908554543E-3</v>
      </c>
      <c r="EF50" s="16"/>
      <c r="EG50" s="16"/>
      <c r="EH50" s="16"/>
      <c r="EI50" s="16"/>
      <c r="EJ50" s="16"/>
    </row>
    <row r="51" spans="1:140" ht="15.75" x14ac:dyDescent="0.3">
      <c r="C51" s="27">
        <v>42917</v>
      </c>
      <c r="D51" s="28">
        <v>16.09</v>
      </c>
      <c r="E51" s="28">
        <v>72.7</v>
      </c>
      <c r="F51" s="28"/>
      <c r="G51" s="54">
        <v>2470.3000489999999</v>
      </c>
      <c r="H51" s="51">
        <v>9.7000000000000003E-3</v>
      </c>
      <c r="I51" s="29">
        <f t="shared" si="8"/>
        <v>-9.9608282036933504E-2</v>
      </c>
      <c r="J51" s="29">
        <f t="shared" si="3"/>
        <v>5.4693166980995148E-2</v>
      </c>
      <c r="K51" s="29">
        <f t="shared" si="4"/>
        <v>1.9348826118030571E-2</v>
      </c>
      <c r="L51" s="30">
        <f t="shared" si="5"/>
        <v>8.0833333333333332E-4</v>
      </c>
      <c r="M51" s="29">
        <f t="shared" si="6"/>
        <v>-0.10041661537026683</v>
      </c>
      <c r="N51" s="29">
        <f t="shared" si="1"/>
        <v>5.3884833647661813E-2</v>
      </c>
      <c r="O51" s="29">
        <f t="shared" si="2"/>
        <v>1.8540492784697236E-2</v>
      </c>
      <c r="EF51" s="16"/>
      <c r="EG51" s="16"/>
      <c r="EH51" s="16"/>
      <c r="EI51" s="16"/>
      <c r="EJ51" s="16"/>
    </row>
    <row r="52" spans="1:140" ht="15.75" x14ac:dyDescent="0.3">
      <c r="C52" s="27">
        <v>42948</v>
      </c>
      <c r="D52" s="28">
        <v>16.91</v>
      </c>
      <c r="E52" s="28">
        <v>74.77</v>
      </c>
      <c r="F52" s="28">
        <v>0.39</v>
      </c>
      <c r="G52" s="54">
        <v>2471.6499020000001</v>
      </c>
      <c r="H52" s="51">
        <v>9.7999999999999997E-3</v>
      </c>
      <c r="I52" s="29">
        <f t="shared" si="8"/>
        <v>5.0963331261653311E-2</v>
      </c>
      <c r="J52" s="29">
        <f t="shared" si="3"/>
        <v>3.3837689133424942E-2</v>
      </c>
      <c r="K52" s="29">
        <f t="shared" si="4"/>
        <v>5.4643281108557318E-4</v>
      </c>
      <c r="L52" s="30">
        <f t="shared" si="5"/>
        <v>8.166666666666666E-4</v>
      </c>
      <c r="M52" s="29">
        <f t="shared" si="6"/>
        <v>5.0146664594986644E-2</v>
      </c>
      <c r="N52" s="29">
        <f t="shared" si="1"/>
        <v>3.3021022466758275E-2</v>
      </c>
      <c r="O52" s="29">
        <f t="shared" si="2"/>
        <v>-2.7023385558109343E-4</v>
      </c>
      <c r="EF52" s="16"/>
      <c r="EG52" s="16"/>
      <c r="EH52" s="16"/>
      <c r="EI52" s="16"/>
      <c r="EJ52" s="16"/>
    </row>
    <row r="53" spans="1:140" ht="15.75" x14ac:dyDescent="0.3">
      <c r="C53" s="27">
        <v>42979</v>
      </c>
      <c r="D53" s="28">
        <v>16.87</v>
      </c>
      <c r="E53" s="28">
        <v>74.489999999999995</v>
      </c>
      <c r="F53" s="28"/>
      <c r="G53" s="54">
        <v>2519.360107</v>
      </c>
      <c r="H53" s="51">
        <v>9.9000000000000008E-3</v>
      </c>
      <c r="I53" s="29">
        <f t="shared" si="8"/>
        <v>-2.3654642223536193E-3</v>
      </c>
      <c r="J53" s="29">
        <f t="shared" si="3"/>
        <v>-3.7448174401498082E-3</v>
      </c>
      <c r="K53" s="29">
        <f t="shared" si="4"/>
        <v>1.9302978533243698E-2</v>
      </c>
      <c r="L53" s="30">
        <f t="shared" si="5"/>
        <v>8.250000000000001E-4</v>
      </c>
      <c r="M53" s="29">
        <f t="shared" si="6"/>
        <v>-3.1904642223536195E-3</v>
      </c>
      <c r="N53" s="29">
        <f t="shared" si="1"/>
        <v>-4.5698174401498084E-3</v>
      </c>
      <c r="O53" s="29">
        <f t="shared" si="2"/>
        <v>1.8477978533243698E-2</v>
      </c>
      <c r="EF53" s="16"/>
      <c r="EG53" s="16"/>
      <c r="EH53" s="16"/>
      <c r="EI53" s="16"/>
      <c r="EJ53" s="16"/>
    </row>
    <row r="54" spans="1:140" ht="15.75" x14ac:dyDescent="0.3">
      <c r="C54" s="27">
        <v>43009</v>
      </c>
      <c r="D54" s="28">
        <v>20.62</v>
      </c>
      <c r="E54" s="28">
        <v>83.18</v>
      </c>
      <c r="F54" s="28"/>
      <c r="G54" s="54">
        <v>2575.26001</v>
      </c>
      <c r="H54" s="51">
        <v>0.01</v>
      </c>
      <c r="I54" s="29">
        <f t="shared" si="8"/>
        <v>0.22228808535862465</v>
      </c>
      <c r="J54" s="29">
        <f t="shared" si="3"/>
        <v>0.11665995435628961</v>
      </c>
      <c r="K54" s="29">
        <f t="shared" si="4"/>
        <v>2.218813533034969E-2</v>
      </c>
      <c r="L54" s="30">
        <f t="shared" si="5"/>
        <v>8.3333333333333339E-4</v>
      </c>
      <c r="M54" s="29">
        <f t="shared" si="6"/>
        <v>0.22145475202529133</v>
      </c>
      <c r="N54" s="29">
        <f t="shared" si="1"/>
        <v>0.11582662102295627</v>
      </c>
      <c r="O54" s="29">
        <f t="shared" si="2"/>
        <v>2.1354801997016358E-2</v>
      </c>
      <c r="EF54" s="16"/>
      <c r="EG54" s="16"/>
      <c r="EH54" s="16"/>
      <c r="EI54" s="16"/>
      <c r="EJ54" s="16"/>
    </row>
    <row r="55" spans="1:140" ht="15.75" x14ac:dyDescent="0.3">
      <c r="C55" s="27">
        <v>43040</v>
      </c>
      <c r="D55" s="28">
        <v>20.58</v>
      </c>
      <c r="E55" s="28">
        <v>84.17</v>
      </c>
      <c r="F55" s="28">
        <v>0.42</v>
      </c>
      <c r="G55" s="54">
        <v>2584.8400879999999</v>
      </c>
      <c r="H55" s="51">
        <v>1.09E-2</v>
      </c>
      <c r="I55" s="29">
        <f t="shared" si="8"/>
        <v>-1.9398642095054264E-3</v>
      </c>
      <c r="J55" s="29">
        <f t="shared" si="3"/>
        <v>1.6951190189949443E-2</v>
      </c>
      <c r="K55" s="29">
        <f t="shared" si="4"/>
        <v>3.7200430103365711E-3</v>
      </c>
      <c r="L55" s="30">
        <f t="shared" si="5"/>
        <v>9.0833333333333337E-4</v>
      </c>
      <c r="M55" s="29">
        <f t="shared" si="6"/>
        <v>-2.8481975428387598E-3</v>
      </c>
      <c r="N55" s="29">
        <f t="shared" si="1"/>
        <v>1.6042856856616109E-2</v>
      </c>
      <c r="O55" s="29">
        <f t="shared" si="2"/>
        <v>2.8117096770032377E-3</v>
      </c>
      <c r="EF55" s="16"/>
      <c r="EG55" s="16"/>
      <c r="EH55" s="16"/>
      <c r="EI55" s="16"/>
      <c r="EJ55" s="16"/>
    </row>
    <row r="56" spans="1:140" ht="15.75" x14ac:dyDescent="0.3">
      <c r="C56" s="27">
        <v>43070</v>
      </c>
      <c r="D56" s="28">
        <v>24.01</v>
      </c>
      <c r="E56" s="28">
        <v>85.54</v>
      </c>
      <c r="F56" s="28"/>
      <c r="G56" s="54">
        <v>2673.610107</v>
      </c>
      <c r="H56" s="51">
        <v>1.2E-2</v>
      </c>
      <c r="I56" s="29">
        <f t="shared" si="8"/>
        <v>0.16666666666666674</v>
      </c>
      <c r="J56" s="29">
        <f t="shared" si="3"/>
        <v>1.6276583105619632E-2</v>
      </c>
      <c r="K56" s="29">
        <f t="shared" si="4"/>
        <v>3.4342557364422932E-2</v>
      </c>
      <c r="L56" s="30">
        <f t="shared" si="5"/>
        <v>1E-3</v>
      </c>
      <c r="M56" s="29">
        <f t="shared" si="6"/>
        <v>0.16566666666666674</v>
      </c>
      <c r="N56" s="29">
        <f t="shared" si="1"/>
        <v>1.5276583105619631E-2</v>
      </c>
      <c r="O56" s="29">
        <f t="shared" si="2"/>
        <v>3.3342557364422931E-2</v>
      </c>
      <c r="EF56" s="16"/>
      <c r="EG56" s="16"/>
      <c r="EH56" s="16"/>
      <c r="EI56" s="16"/>
      <c r="EJ56" s="16"/>
    </row>
    <row r="57" spans="1:140" ht="15.75" x14ac:dyDescent="0.3">
      <c r="C57" s="27">
        <v>43101</v>
      </c>
      <c r="D57" s="28">
        <v>25.81</v>
      </c>
      <c r="E57" s="28">
        <v>95.01</v>
      </c>
      <c r="F57" s="28"/>
      <c r="G57" s="54">
        <v>2823.8100589999999</v>
      </c>
      <c r="H57" s="51">
        <v>1.2999999999999999E-2</v>
      </c>
      <c r="I57" s="29">
        <f t="shared" si="8"/>
        <v>7.4968763015410111E-2</v>
      </c>
      <c r="J57" s="29">
        <f t="shared" si="3"/>
        <v>0.11070844049567452</v>
      </c>
      <c r="K57" s="29">
        <f t="shared" si="4"/>
        <v>5.6178704444133087E-2</v>
      </c>
      <c r="L57" s="30">
        <f t="shared" si="5"/>
        <v>1.0833333333333333E-3</v>
      </c>
      <c r="M57" s="29">
        <f t="shared" si="6"/>
        <v>7.3885429682076773E-2</v>
      </c>
      <c r="N57" s="29">
        <f t="shared" si="1"/>
        <v>0.10962510716234118</v>
      </c>
      <c r="O57" s="29">
        <f t="shared" si="2"/>
        <v>5.5095371110799755E-2</v>
      </c>
      <c r="EF57" s="16"/>
      <c r="EG57" s="16"/>
      <c r="EH57" s="16"/>
      <c r="EI57" s="16"/>
      <c r="EJ57" s="16"/>
    </row>
    <row r="58" spans="1:140" ht="15.75" x14ac:dyDescent="0.3">
      <c r="C58" s="27">
        <v>43132</v>
      </c>
      <c r="D58" s="28">
        <v>31.86</v>
      </c>
      <c r="E58" s="28">
        <v>93.77</v>
      </c>
      <c r="F58" s="28">
        <v>0.42</v>
      </c>
      <c r="G58" s="54">
        <v>2713.830078</v>
      </c>
      <c r="H58" s="51">
        <v>1.38E-2</v>
      </c>
      <c r="I58" s="29">
        <f t="shared" si="8"/>
        <v>0.23440526927547456</v>
      </c>
      <c r="J58" s="29">
        <f>(E58-E57+F58)/E57</f>
        <v>-8.6306704557415972E-3</v>
      </c>
      <c r="K58" s="29">
        <f t="shared" si="4"/>
        <v>-3.8947372061896912E-2</v>
      </c>
      <c r="L58" s="30">
        <f t="shared" si="5"/>
        <v>1.15E-3</v>
      </c>
      <c r="M58" s="29">
        <f t="shared" si="6"/>
        <v>0.23325526927547455</v>
      </c>
      <c r="N58" s="29">
        <f t="shared" si="1"/>
        <v>-9.7806704557415972E-3</v>
      </c>
      <c r="O58" s="29">
        <f t="shared" si="2"/>
        <v>-4.009737206189691E-2</v>
      </c>
      <c r="EF58" s="16"/>
      <c r="EG58" s="16"/>
      <c r="EH58" s="16"/>
      <c r="EI58" s="16"/>
      <c r="EJ58" s="16"/>
    </row>
    <row r="59" spans="1:140" ht="15.75" x14ac:dyDescent="0.3">
      <c r="C59" s="27">
        <v>43160</v>
      </c>
      <c r="D59" s="28">
        <v>29.01</v>
      </c>
      <c r="E59" s="28">
        <v>91.27</v>
      </c>
      <c r="F59" s="28"/>
      <c r="G59" s="54">
        <v>2640.8701169999999</v>
      </c>
      <c r="H59" s="51">
        <v>1.6400000000000001E-2</v>
      </c>
      <c r="I59" s="29">
        <f t="shared" si="8"/>
        <v>-8.9453860640301253E-2</v>
      </c>
      <c r="J59" s="29">
        <f t="shared" si="3"/>
        <v>-2.6660978991148557E-2</v>
      </c>
      <c r="K59" s="29">
        <f t="shared" si="4"/>
        <v>-2.6884498624825115E-2</v>
      </c>
      <c r="L59" s="30">
        <f t="shared" si="5"/>
        <v>1.3666666666666669E-3</v>
      </c>
      <c r="M59" s="29">
        <f t="shared" si="6"/>
        <v>-9.0820527306967921E-2</v>
      </c>
      <c r="N59" s="29">
        <f t="shared" si="1"/>
        <v>-2.8027645657815223E-2</v>
      </c>
      <c r="O59" s="29">
        <f t="shared" si="2"/>
        <v>-2.825116529149178E-2</v>
      </c>
      <c r="EF59" s="16"/>
      <c r="EG59" s="16"/>
      <c r="EH59" s="16"/>
      <c r="EI59" s="16"/>
      <c r="EJ59" s="16"/>
    </row>
    <row r="60" spans="1:140" ht="15.75" x14ac:dyDescent="0.3">
      <c r="C60" s="27">
        <v>43191</v>
      </c>
      <c r="D60" s="28">
        <v>30.31</v>
      </c>
      <c r="E60" s="28">
        <v>93.52</v>
      </c>
      <c r="F60" s="28"/>
      <c r="G60" s="54">
        <v>2648.0500489999999</v>
      </c>
      <c r="H60" s="51">
        <v>1.66E-2</v>
      </c>
      <c r="I60" s="29">
        <f t="shared" si="8"/>
        <v>4.4812133746983784E-2</v>
      </c>
      <c r="J60" s="29">
        <f t="shared" si="3"/>
        <v>2.4652131039772106E-2</v>
      </c>
      <c r="K60" s="29">
        <f t="shared" si="4"/>
        <v>2.718775131643536E-3</v>
      </c>
      <c r="L60" s="30">
        <f t="shared" si="5"/>
        <v>1.3833333333333334E-3</v>
      </c>
      <c r="M60" s="29">
        <f t="shared" si="6"/>
        <v>4.3428800413650451E-2</v>
      </c>
      <c r="N60" s="29">
        <f t="shared" si="1"/>
        <v>2.3268797706438773E-2</v>
      </c>
      <c r="O60" s="29">
        <f t="shared" si="2"/>
        <v>1.3354417983102026E-3</v>
      </c>
      <c r="EF60" s="16"/>
      <c r="EG60" s="16"/>
      <c r="EH60" s="16"/>
      <c r="EI60" s="16"/>
      <c r="EJ60" s="16"/>
    </row>
    <row r="61" spans="1:140" ht="15.75" x14ac:dyDescent="0.3">
      <c r="C61" s="27">
        <v>43221</v>
      </c>
      <c r="D61" s="28">
        <v>34.700000000000003</v>
      </c>
      <c r="E61" s="28">
        <v>98.84</v>
      </c>
      <c r="F61" s="28">
        <v>0.42</v>
      </c>
      <c r="G61" s="54">
        <v>2705.2700199999999</v>
      </c>
      <c r="H61" s="51">
        <v>1.7100000000000001E-2</v>
      </c>
      <c r="I61" s="29">
        <f t="shared" si="8"/>
        <v>0.14483668756186097</v>
      </c>
      <c r="J61" s="29">
        <f t="shared" si="3"/>
        <v>6.1377245508982117E-2</v>
      </c>
      <c r="K61" s="29">
        <f t="shared" si="4"/>
        <v>2.1608341965291933E-2</v>
      </c>
      <c r="L61" s="30">
        <f t="shared" si="5"/>
        <v>1.4250000000000001E-3</v>
      </c>
      <c r="M61" s="29">
        <f t="shared" si="6"/>
        <v>0.14341168756186096</v>
      </c>
      <c r="N61" s="29">
        <f t="shared" si="1"/>
        <v>5.9952245508982115E-2</v>
      </c>
      <c r="O61" s="29">
        <f t="shared" si="2"/>
        <v>2.0183341965291934E-2</v>
      </c>
      <c r="EF61" s="16"/>
      <c r="EG61" s="16"/>
      <c r="EH61" s="16"/>
      <c r="EI61" s="16"/>
      <c r="EJ61" s="16"/>
    </row>
    <row r="62" spans="1:140" ht="15.75" x14ac:dyDescent="0.3">
      <c r="C62" s="31">
        <v>43252</v>
      </c>
      <c r="D62" s="32">
        <v>43.67</v>
      </c>
      <c r="E62" s="32">
        <v>98.61</v>
      </c>
      <c r="F62" s="32"/>
      <c r="G62" s="55">
        <v>2718.3701169999999</v>
      </c>
      <c r="H62" s="52">
        <v>1.8100000000000002E-2</v>
      </c>
      <c r="I62" s="33">
        <f t="shared" si="8"/>
        <v>0.25850144092219018</v>
      </c>
      <c r="J62" s="33">
        <f t="shared" si="3"/>
        <v>-2.3269931201942936E-3</v>
      </c>
      <c r="K62" s="33">
        <f t="shared" si="4"/>
        <v>4.8424360241865472E-3</v>
      </c>
      <c r="L62" s="34">
        <f t="shared" si="5"/>
        <v>1.5083333333333335E-3</v>
      </c>
      <c r="M62" s="35">
        <f t="shared" si="6"/>
        <v>0.25699310758885685</v>
      </c>
      <c r="N62" s="33">
        <f t="shared" si="1"/>
        <v>-3.8353264535276269E-3</v>
      </c>
      <c r="O62" s="33">
        <f t="shared" si="2"/>
        <v>3.3341026908532134E-3</v>
      </c>
      <c r="EF62" s="16"/>
      <c r="EG62" s="16"/>
      <c r="EH62" s="16"/>
      <c r="EI62" s="16"/>
      <c r="EJ62" s="16"/>
    </row>
    <row r="63" spans="1:140" x14ac:dyDescent="0.2">
      <c r="A63" s="61" t="s">
        <v>17</v>
      </c>
    </row>
    <row r="64" spans="1:140" ht="16.5" x14ac:dyDescent="0.3">
      <c r="F64" s="41"/>
      <c r="G64" s="41"/>
      <c r="H64" s="44" t="s">
        <v>9</v>
      </c>
      <c r="I64" s="45">
        <f>AVERAGE(Twitter_MReturns)</f>
        <v>1.1707714433250199E-2</v>
      </c>
      <c r="J64" s="45">
        <f>AVERAGE(Microsoft_MReturns)</f>
        <v>2.1165560395040917E-2</v>
      </c>
      <c r="K64" s="45">
        <f>AVERAGE(SP500_MRetruns)</f>
        <v>7.8430338925685704E-3</v>
      </c>
      <c r="L64" s="45">
        <f>AVERAGE(Rf_Mreturns)</f>
        <v>3.5651515151515151E-4</v>
      </c>
    </row>
    <row r="65" spans="6:12" ht="16.5" x14ac:dyDescent="0.3">
      <c r="F65" s="42"/>
      <c r="G65" s="42"/>
      <c r="H65" s="46" t="s">
        <v>10</v>
      </c>
      <c r="I65" s="47">
        <f>_xlfn.STDEV.S(I8:I62)</f>
        <v>0.15222573573025991</v>
      </c>
      <c r="J65" s="47">
        <f>_xlfn.STDEV.S(J8:J62)</f>
        <v>5.9468502838174515E-2</v>
      </c>
      <c r="K65" s="47">
        <f>_xlfn.STDEV.S(SP500_MRetruns)</f>
        <v>2.7869372962547004E-2</v>
      </c>
      <c r="L65" s="47">
        <f>_xlfn.STDEV.S(Rf_Mreturns)</f>
        <v>4.4307570170466065E-4</v>
      </c>
    </row>
    <row r="66" spans="6:12" ht="16.5" x14ac:dyDescent="0.3">
      <c r="F66" s="42"/>
      <c r="G66" s="42"/>
      <c r="H66" s="46" t="s">
        <v>11</v>
      </c>
      <c r="I66" s="47">
        <f>I64*12</f>
        <v>0.14049257319900238</v>
      </c>
      <c r="J66" s="47">
        <f t="shared" ref="J66" si="9">J64*12</f>
        <v>0.253986724740491</v>
      </c>
      <c r="K66" s="47">
        <f>K64*12</f>
        <v>9.4116406710822845E-2</v>
      </c>
      <c r="L66" s="47">
        <f>L64*12</f>
        <v>4.2781818181818181E-3</v>
      </c>
    </row>
    <row r="67" spans="6:12" ht="16.5" x14ac:dyDescent="0.3">
      <c r="F67" s="43"/>
      <c r="G67" s="43"/>
      <c r="H67" s="48" t="s">
        <v>12</v>
      </c>
      <c r="I67" s="49">
        <f>I65*SQRT(12)</f>
        <v>0.52732541700872637</v>
      </c>
      <c r="J67" s="49">
        <f t="shared" ref="J67" si="10">J65*SQRT(12)</f>
        <v>0.20600493673154446</v>
      </c>
      <c r="K67" s="49">
        <f>K65*SQRT(12)</f>
        <v>9.6542339892435533E-2</v>
      </c>
      <c r="L67" s="49"/>
    </row>
    <row r="69" spans="6:12" ht="16.5" x14ac:dyDescent="0.3">
      <c r="F69" s="41"/>
      <c r="G69" s="41"/>
      <c r="H69" s="44" t="s">
        <v>19</v>
      </c>
      <c r="I69" s="45">
        <f>(I66-$L$66)/I67</f>
        <v>0.25831182603239933</v>
      </c>
      <c r="J69" s="45">
        <f>(J66-$L$66)/J67</f>
        <v>1.2121483440356438</v>
      </c>
      <c r="K69" s="45">
        <f>(K66-$L$66)/K67</f>
        <v>0.93055777385068539</v>
      </c>
      <c r="L69" s="45"/>
    </row>
    <row r="70" spans="6:12" ht="16.5" x14ac:dyDescent="0.3">
      <c r="F70" s="69"/>
      <c r="G70" s="69"/>
      <c r="H70" s="71" t="s">
        <v>20</v>
      </c>
      <c r="I70" s="73">
        <f>SLOPE(Twitter_ExcMRet,Market_ExcessMRet)</f>
        <v>0.93993875809509719</v>
      </c>
      <c r="J70" s="73">
        <f>SLOPE(Microsoft_ExcessMRet,Market_ExcessMRet)</f>
        <v>1.2486155526441551</v>
      </c>
      <c r="K70" s="75"/>
      <c r="L70" s="75"/>
    </row>
    <row r="71" spans="6:12" ht="16.5" x14ac:dyDescent="0.3">
      <c r="F71" s="68"/>
      <c r="G71" s="68"/>
      <c r="H71" s="70"/>
      <c r="I71" s="72">
        <f>_xlfn.COVARIANCE.S(Twitter_ExcMRet,Market_ExcessMRet)/_xlfn.VAR.S(Market_ExcessMRet)</f>
        <v>0.93993875809509642</v>
      </c>
      <c r="J71" s="72">
        <f>_xlfn.COVARIANCE.S(Microsoft_ExcessMRet,Market_ExcessMRet)/_xlfn.VAR.S(Market_ExcessMRet)</f>
        <v>1.248615552644154</v>
      </c>
      <c r="K71" s="74"/>
      <c r="L71" s="74"/>
    </row>
    <row r="72" spans="6:12" ht="16.5" x14ac:dyDescent="0.3">
      <c r="F72" s="43"/>
      <c r="G72" s="43"/>
      <c r="H72" s="48" t="s">
        <v>21</v>
      </c>
      <c r="I72" s="49">
        <f>$L$66+I71*($K$66-$L$66)</f>
        <v>8.8720611353238804E-2</v>
      </c>
      <c r="J72" s="49">
        <f>$L$66+J71*($K$66-$L$66)</f>
        <v>0.11645158664107659</v>
      </c>
      <c r="K72" s="49"/>
      <c r="L72" s="49"/>
    </row>
  </sheetData>
  <pageMargins left="0.7" right="0.7" top="0.75" bottom="0.75" header="0.3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Example</vt:lpstr>
      <vt:lpstr>Market_ExcessMRet</vt:lpstr>
      <vt:lpstr>Microsoft_ExcessMRet</vt:lpstr>
      <vt:lpstr>Microsoft_MReturns</vt:lpstr>
      <vt:lpstr>Example!Print_Area</vt:lpstr>
      <vt:lpstr>Rf_Mreturns</vt:lpstr>
      <vt:lpstr>SP500_MRetruns</vt:lpstr>
      <vt:lpstr>SP500_MReturns</vt:lpstr>
      <vt:lpstr>Twitter_ExcMRet</vt:lpstr>
      <vt:lpstr>Twitter_MReturns</vt:lpstr>
      <vt:lpstr>Twitter_Returns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Margarida Soares</dc:creator>
  <cp:lastModifiedBy>Margarida Soares</cp:lastModifiedBy>
  <dcterms:created xsi:type="dcterms:W3CDTF">2020-09-04T15:53:32Z</dcterms:created>
  <dcterms:modified xsi:type="dcterms:W3CDTF">2024-10-02T13:17:59Z</dcterms:modified>
</cp:coreProperties>
</file>