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margarida.soares\Dropbox\Nova SBE\Nova SBE Teaching\Advanced Financial Management\Fall 2022-2023\Lecture 03\Exercise Set\"/>
    </mc:Choice>
  </mc:AlternateContent>
  <xr:revisionPtr revIDLastSave="0" documentId="13_ncr:1_{4D5FFCC1-5587-4C98-880B-501FA37914D6}" xr6:coauthVersionLast="47" xr6:coauthVersionMax="47" xr10:uidLastSave="{00000000-0000-0000-0000-000000000000}"/>
  <bookViews>
    <workbookView xWindow="28680" yWindow="-120" windowWidth="29040" windowHeight="15840" xr2:uid="{B3362EF5-CB3F-4221-9233-9527B308C97C}"/>
  </bookViews>
  <sheets>
    <sheet name="Sheet1" sheetId="1" r:id="rId1"/>
  </sheets>
  <definedNames>
    <definedName name="solver_adj" localSheetId="0" hidden="1">Sheet1!$C$119</definedName>
    <definedName name="solver_cvg" localSheetId="0" hidden="1">0.0001</definedName>
    <definedName name="solver_drv" localSheetId="0" hidden="1">2</definedName>
    <definedName name="solver_eng" localSheetId="0" hidden="1">1</definedName>
    <definedName name="solver_est" localSheetId="0" hidden="1">1</definedName>
    <definedName name="solver_itr" localSheetId="0" hidden="1">2147483647</definedName>
    <definedName name="solver_mip" localSheetId="0" hidden="1">2147483647</definedName>
    <definedName name="solver_mni" localSheetId="0" hidden="1">30</definedName>
    <definedName name="solver_mrt" localSheetId="0" hidden="1">0.075</definedName>
    <definedName name="solver_msl" localSheetId="0" hidden="1">2</definedName>
    <definedName name="solver_neg" localSheetId="0" hidden="1">1</definedName>
    <definedName name="solver_nod" localSheetId="0" hidden="1">2147483647</definedName>
    <definedName name="solver_num" localSheetId="0" hidden="1">0</definedName>
    <definedName name="solver_nwt" localSheetId="0" hidden="1">1</definedName>
    <definedName name="solver_opt" localSheetId="0" hidden="1">Sheet1!$C$125</definedName>
    <definedName name="solver_pre" localSheetId="0" hidden="1">0.000001</definedName>
    <definedName name="solver_rbv" localSheetId="0" hidden="1">2</definedName>
    <definedName name="solver_rlx" localSheetId="0" hidden="1">2</definedName>
    <definedName name="solver_rsd" localSheetId="0" hidden="1">0</definedName>
    <definedName name="solver_scl" localSheetId="0" hidden="1">2</definedName>
    <definedName name="solver_sho" localSheetId="0" hidden="1">2</definedName>
    <definedName name="solver_ssz" localSheetId="0" hidden="1">100</definedName>
    <definedName name="solver_tim" localSheetId="0" hidden="1">2147483647</definedName>
    <definedName name="solver_tol" localSheetId="0" hidden="1">0.01</definedName>
    <definedName name="solver_typ" localSheetId="0" hidden="1">3</definedName>
    <definedName name="solver_val" localSheetId="0" hidden="1">841</definedName>
    <definedName name="solver_ver" localSheetId="0"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24" i="1" l="1"/>
  <c r="C120" i="1"/>
  <c r="C125" i="1" s="1"/>
  <c r="C104" i="1"/>
  <c r="C100" i="1"/>
  <c r="C105" i="1" s="1"/>
  <c r="C77" i="1" l="1"/>
  <c r="C83" i="1" s="1"/>
  <c r="D30" i="1"/>
  <c r="E30" i="1"/>
  <c r="F30" i="1"/>
  <c r="C30" i="1"/>
  <c r="C58" i="1"/>
  <c r="C46" i="1"/>
  <c r="C24" i="1"/>
  <c r="C9" i="1"/>
  <c r="G29" i="1" l="1"/>
  <c r="C12" i="1"/>
  <c r="C78" i="1"/>
  <c r="C89" i="1" s="1"/>
  <c r="H29" i="1" l="1"/>
  <c r="H30" i="1" s="1"/>
  <c r="G30" i="1"/>
  <c r="C32" i="1" l="1"/>
  <c r="C33" i="1" s="1"/>
</calcChain>
</file>

<file path=xl/sharedStrings.xml><?xml version="1.0" encoding="utf-8"?>
<sst xmlns="http://schemas.openxmlformats.org/spreadsheetml/2006/main" count="48" uniqueCount="29">
  <si>
    <t>EPS</t>
  </si>
  <si>
    <t>DPS</t>
  </si>
  <si>
    <t>Re</t>
  </si>
  <si>
    <t>Share price</t>
  </si>
  <si>
    <t>Retention rate</t>
  </si>
  <si>
    <t>ROE</t>
  </si>
  <si>
    <t>g</t>
  </si>
  <si>
    <t>S0</t>
  </si>
  <si>
    <t>NPVGO</t>
  </si>
  <si>
    <t>r</t>
  </si>
  <si>
    <t>payout ratio</t>
  </si>
  <si>
    <t>retention rate</t>
  </si>
  <si>
    <t>…</t>
  </si>
  <si>
    <t>PV</t>
  </si>
  <si>
    <t>Retention ratio</t>
  </si>
  <si>
    <t>The price is lower than it would be with a payout ratio of 100% because the ROE is lower than the required return by shareholders</t>
  </si>
  <si>
    <t>y - annual</t>
  </si>
  <si>
    <t>y - semi annual</t>
  </si>
  <si>
    <t>C</t>
  </si>
  <si>
    <t>T</t>
  </si>
  <si>
    <t>P</t>
  </si>
  <si>
    <t>FV</t>
  </si>
  <si>
    <t>years</t>
  </si>
  <si>
    <t>number payments</t>
  </si>
  <si>
    <t>Yes, you should buy as many bonds as you can because they are selling below market value.</t>
  </si>
  <si>
    <t xml:space="preserve">No calculations needed here. At a YTM of 12% the price of the bond should be 916.16, which is greater than the market price of 841. The only way to lower the value from 916.16 is to increase </t>
  </si>
  <si>
    <t>the discount rate above 12%. SO the YTM must be ahigher than 12%.</t>
  </si>
  <si>
    <t xml:space="preserve">If you bought these bonds and received those coups and FV until maturity then the average return obtained from them is the implicit yield to maturity that you would receive from this bond. </t>
  </si>
  <si>
    <r>
      <t xml:space="preserve">In excel, we can use the </t>
    </r>
    <r>
      <rPr>
        <b/>
        <sz val="11"/>
        <color theme="1"/>
        <rFont val="Calibri"/>
        <family val="2"/>
        <scheme val="minor"/>
      </rPr>
      <t>solver</t>
    </r>
    <r>
      <rPr>
        <sz val="11"/>
        <color theme="1"/>
        <rFont val="Calibri"/>
        <family val="2"/>
        <scheme val="minor"/>
      </rPr>
      <t xml:space="preserve"> to find the YTM. We just need to find the semi-annual y that would make the present value of the coupons equal to 841.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</si>
</sst>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 x14ac:knownFonts="1">
    <font>
      <sz val="11"/>
      <color theme="1"/>
      <name val="Calibri"/>
      <family val="2"/>
      <scheme val="minor"/>
    </font>
    <font>
      <sz val="11"/>
      <color theme="1"/>
      <name val="Calibri"/>
      <family val="2"/>
      <scheme val="minor"/>
    </font>
    <font>
      <b/>
      <sz val="11"/>
      <color theme="1"/>
      <name val="Calibri"/>
      <family val="2"/>
      <scheme val="minor"/>
    </font>
  </fonts>
  <fills count="3">
    <fill>
      <patternFill patternType="none"/>
    </fill>
    <fill>
      <patternFill patternType="gray125"/>
    </fill>
    <fill>
      <patternFill patternType="solid">
        <fgColor theme="9" tint="0.39997558519241921"/>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9">
    <xf numFmtId="0" fontId="0" fillId="0" borderId="0" xfId="0"/>
    <xf numFmtId="9" fontId="0" fillId="0" borderId="0" xfId="0" applyNumberFormat="1"/>
    <xf numFmtId="0" fontId="0" fillId="2" borderId="0" xfId="0" applyFill="1"/>
    <xf numFmtId="2" fontId="0" fillId="2" borderId="0" xfId="0" applyNumberFormat="1" applyFill="1"/>
    <xf numFmtId="164" fontId="0" fillId="2" borderId="0" xfId="1" applyNumberFormat="1" applyFont="1" applyFill="1"/>
    <xf numFmtId="165" fontId="0" fillId="0" borderId="0" xfId="0" applyNumberFormat="1"/>
    <xf numFmtId="4" fontId="0" fillId="2" borderId="0" xfId="0" applyNumberFormat="1" applyFill="1"/>
    <xf numFmtId="9" fontId="0" fillId="2" borderId="0" xfId="1" applyFont="1" applyFill="1"/>
    <xf numFmtId="10" fontId="0" fillId="0" borderId="0" xfId="0" applyNumberFormat="1"/>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141981</xdr:colOff>
      <xdr:row>6</xdr:row>
      <xdr:rowOff>83672</xdr:rowOff>
    </xdr:to>
    <xdr:pic>
      <xdr:nvPicPr>
        <xdr:cNvPr id="2" name="Picture 1">
          <a:extLst>
            <a:ext uri="{FF2B5EF4-FFF2-40B4-BE49-F238E27FC236}">
              <a16:creationId xmlns:a16="http://schemas.microsoft.com/office/drawing/2014/main" id="{D8622633-122E-4B9D-8040-085FE11BDB69}"/>
            </a:ext>
          </a:extLst>
        </xdr:cNvPr>
        <xdr:cNvPicPr>
          <a:picLocks noChangeAspect="1"/>
        </xdr:cNvPicPr>
      </xdr:nvPicPr>
      <xdr:blipFill>
        <a:blip xmlns:r="http://schemas.openxmlformats.org/officeDocument/2006/relationships" r:embed="rId1"/>
        <a:stretch>
          <a:fillRect/>
        </a:stretch>
      </xdr:blipFill>
      <xdr:spPr>
        <a:xfrm>
          <a:off x="0" y="0"/>
          <a:ext cx="7152381" cy="1180952"/>
        </a:xfrm>
        <a:prstGeom prst="rect">
          <a:avLst/>
        </a:prstGeom>
      </xdr:spPr>
    </xdr:pic>
    <xdr:clientData/>
  </xdr:twoCellAnchor>
  <xdr:twoCellAnchor editAs="oneCell">
    <xdr:from>
      <xdr:col>0</xdr:col>
      <xdr:colOff>0</xdr:colOff>
      <xdr:row>13</xdr:row>
      <xdr:rowOff>0</xdr:rowOff>
    </xdr:from>
    <xdr:to>
      <xdr:col>11</xdr:col>
      <xdr:colOff>46743</xdr:colOff>
      <xdr:row>19</xdr:row>
      <xdr:rowOff>55101</xdr:rowOff>
    </xdr:to>
    <xdr:pic>
      <xdr:nvPicPr>
        <xdr:cNvPr id="3" name="Picture 2">
          <a:extLst>
            <a:ext uri="{FF2B5EF4-FFF2-40B4-BE49-F238E27FC236}">
              <a16:creationId xmlns:a16="http://schemas.microsoft.com/office/drawing/2014/main" id="{04D92920-096D-4EBF-805C-E0E2EE335536}"/>
            </a:ext>
          </a:extLst>
        </xdr:cNvPr>
        <xdr:cNvPicPr>
          <a:picLocks noChangeAspect="1"/>
        </xdr:cNvPicPr>
      </xdr:nvPicPr>
      <xdr:blipFill>
        <a:blip xmlns:r="http://schemas.openxmlformats.org/officeDocument/2006/relationships" r:embed="rId2"/>
        <a:stretch>
          <a:fillRect/>
        </a:stretch>
      </xdr:blipFill>
      <xdr:spPr>
        <a:xfrm>
          <a:off x="0" y="2377440"/>
          <a:ext cx="7057143" cy="1152381"/>
        </a:xfrm>
        <a:prstGeom prst="rect">
          <a:avLst/>
        </a:prstGeom>
      </xdr:spPr>
    </xdr:pic>
    <xdr:clientData/>
  </xdr:twoCellAnchor>
  <xdr:twoCellAnchor editAs="oneCell">
    <xdr:from>
      <xdr:col>0</xdr:col>
      <xdr:colOff>0</xdr:colOff>
      <xdr:row>25</xdr:row>
      <xdr:rowOff>0</xdr:rowOff>
    </xdr:from>
    <xdr:to>
      <xdr:col>10</xdr:col>
      <xdr:colOff>284914</xdr:colOff>
      <xdr:row>26</xdr:row>
      <xdr:rowOff>169501</xdr:rowOff>
    </xdr:to>
    <xdr:pic>
      <xdr:nvPicPr>
        <xdr:cNvPr id="4" name="Picture 3">
          <a:extLst>
            <a:ext uri="{FF2B5EF4-FFF2-40B4-BE49-F238E27FC236}">
              <a16:creationId xmlns:a16="http://schemas.microsoft.com/office/drawing/2014/main" id="{FAA75E3B-694E-4773-B52F-55DBF661DDF0}"/>
            </a:ext>
          </a:extLst>
        </xdr:cNvPr>
        <xdr:cNvPicPr>
          <a:picLocks noChangeAspect="1"/>
        </xdr:cNvPicPr>
      </xdr:nvPicPr>
      <xdr:blipFill>
        <a:blip xmlns:r="http://schemas.openxmlformats.org/officeDocument/2006/relationships" r:embed="rId3"/>
        <a:stretch>
          <a:fillRect/>
        </a:stretch>
      </xdr:blipFill>
      <xdr:spPr>
        <a:xfrm>
          <a:off x="0" y="4572000"/>
          <a:ext cx="6685714" cy="352381"/>
        </a:xfrm>
        <a:prstGeom prst="rect">
          <a:avLst/>
        </a:prstGeom>
      </xdr:spPr>
    </xdr:pic>
    <xdr:clientData/>
  </xdr:twoCellAnchor>
  <xdr:twoCellAnchor editAs="oneCell">
    <xdr:from>
      <xdr:col>4</xdr:col>
      <xdr:colOff>342900</xdr:colOff>
      <xdr:row>31</xdr:row>
      <xdr:rowOff>53341</xdr:rowOff>
    </xdr:from>
    <xdr:to>
      <xdr:col>7</xdr:col>
      <xdr:colOff>256222</xdr:colOff>
      <xdr:row>34</xdr:row>
      <xdr:rowOff>30671</xdr:rowOff>
    </xdr:to>
    <xdr:pic>
      <xdr:nvPicPr>
        <xdr:cNvPr id="5" name="Picture 4">
          <a:extLst>
            <a:ext uri="{FF2B5EF4-FFF2-40B4-BE49-F238E27FC236}">
              <a16:creationId xmlns:a16="http://schemas.microsoft.com/office/drawing/2014/main" id="{03F8DF92-8A41-45B1-A555-E6C7AF6DFC7C}"/>
            </a:ext>
          </a:extLst>
        </xdr:cNvPr>
        <xdr:cNvPicPr>
          <a:picLocks noChangeAspect="1"/>
        </xdr:cNvPicPr>
      </xdr:nvPicPr>
      <xdr:blipFill>
        <a:blip xmlns:r="http://schemas.openxmlformats.org/officeDocument/2006/relationships" r:embed="rId4"/>
        <a:stretch>
          <a:fillRect/>
        </a:stretch>
      </xdr:blipFill>
      <xdr:spPr>
        <a:xfrm>
          <a:off x="3048000" y="5539741"/>
          <a:ext cx="1737360" cy="521208"/>
        </a:xfrm>
        <a:prstGeom prst="rect">
          <a:avLst/>
        </a:prstGeom>
      </xdr:spPr>
    </xdr:pic>
    <xdr:clientData/>
  </xdr:twoCellAnchor>
  <xdr:twoCellAnchor editAs="oneCell">
    <xdr:from>
      <xdr:col>0</xdr:col>
      <xdr:colOff>0</xdr:colOff>
      <xdr:row>34</xdr:row>
      <xdr:rowOff>9525</xdr:rowOff>
    </xdr:from>
    <xdr:to>
      <xdr:col>11</xdr:col>
      <xdr:colOff>161028</xdr:colOff>
      <xdr:row>40</xdr:row>
      <xdr:rowOff>178912</xdr:rowOff>
    </xdr:to>
    <xdr:pic>
      <xdr:nvPicPr>
        <xdr:cNvPr id="6" name="Picture 5">
          <a:extLst>
            <a:ext uri="{FF2B5EF4-FFF2-40B4-BE49-F238E27FC236}">
              <a16:creationId xmlns:a16="http://schemas.microsoft.com/office/drawing/2014/main" id="{24B369DF-23AC-429D-BD4E-73FBC14B0FF6}"/>
            </a:ext>
          </a:extLst>
        </xdr:cNvPr>
        <xdr:cNvPicPr>
          <a:picLocks noChangeAspect="1"/>
        </xdr:cNvPicPr>
      </xdr:nvPicPr>
      <xdr:blipFill>
        <a:blip xmlns:r="http://schemas.openxmlformats.org/officeDocument/2006/relationships" r:embed="rId5"/>
        <a:stretch>
          <a:fillRect/>
        </a:stretch>
      </xdr:blipFill>
      <xdr:spPr>
        <a:xfrm>
          <a:off x="0" y="6162675"/>
          <a:ext cx="7590528" cy="1255237"/>
        </a:xfrm>
        <a:prstGeom prst="rect">
          <a:avLst/>
        </a:prstGeom>
      </xdr:spPr>
    </xdr:pic>
    <xdr:clientData/>
  </xdr:twoCellAnchor>
  <xdr:twoCellAnchor editAs="oneCell">
    <xdr:from>
      <xdr:col>0</xdr:col>
      <xdr:colOff>0</xdr:colOff>
      <xdr:row>47</xdr:row>
      <xdr:rowOff>0</xdr:rowOff>
    </xdr:from>
    <xdr:to>
      <xdr:col>10</xdr:col>
      <xdr:colOff>456343</xdr:colOff>
      <xdr:row>53</xdr:row>
      <xdr:rowOff>26530</xdr:rowOff>
    </xdr:to>
    <xdr:pic>
      <xdr:nvPicPr>
        <xdr:cNvPr id="7" name="Picture 6">
          <a:extLst>
            <a:ext uri="{FF2B5EF4-FFF2-40B4-BE49-F238E27FC236}">
              <a16:creationId xmlns:a16="http://schemas.microsoft.com/office/drawing/2014/main" id="{CA78D696-7408-47AD-9742-0169FCF249DF}"/>
            </a:ext>
          </a:extLst>
        </xdr:cNvPr>
        <xdr:cNvPicPr>
          <a:picLocks noChangeAspect="1"/>
        </xdr:cNvPicPr>
      </xdr:nvPicPr>
      <xdr:blipFill>
        <a:blip xmlns:r="http://schemas.openxmlformats.org/officeDocument/2006/relationships" r:embed="rId6"/>
        <a:stretch>
          <a:fillRect/>
        </a:stretch>
      </xdr:blipFill>
      <xdr:spPr>
        <a:xfrm>
          <a:off x="0" y="8046720"/>
          <a:ext cx="6857143" cy="1123810"/>
        </a:xfrm>
        <a:prstGeom prst="rect">
          <a:avLst/>
        </a:prstGeom>
      </xdr:spPr>
    </xdr:pic>
    <xdr:clientData/>
  </xdr:twoCellAnchor>
  <xdr:twoCellAnchor editAs="oneCell">
    <xdr:from>
      <xdr:col>0</xdr:col>
      <xdr:colOff>0</xdr:colOff>
      <xdr:row>59</xdr:row>
      <xdr:rowOff>0</xdr:rowOff>
    </xdr:from>
    <xdr:to>
      <xdr:col>10</xdr:col>
      <xdr:colOff>408724</xdr:colOff>
      <xdr:row>64</xdr:row>
      <xdr:rowOff>76076</xdr:rowOff>
    </xdr:to>
    <xdr:pic>
      <xdr:nvPicPr>
        <xdr:cNvPr id="8" name="Picture 7">
          <a:extLst>
            <a:ext uri="{FF2B5EF4-FFF2-40B4-BE49-F238E27FC236}">
              <a16:creationId xmlns:a16="http://schemas.microsoft.com/office/drawing/2014/main" id="{9C228FE1-5988-4886-8593-7ED0C1F585AA}"/>
            </a:ext>
          </a:extLst>
        </xdr:cNvPr>
        <xdr:cNvPicPr>
          <a:picLocks noChangeAspect="1"/>
        </xdr:cNvPicPr>
      </xdr:nvPicPr>
      <xdr:blipFill>
        <a:blip xmlns:r="http://schemas.openxmlformats.org/officeDocument/2006/relationships" r:embed="rId7"/>
        <a:stretch>
          <a:fillRect/>
        </a:stretch>
      </xdr:blipFill>
      <xdr:spPr>
        <a:xfrm>
          <a:off x="0" y="10241280"/>
          <a:ext cx="6809524" cy="990476"/>
        </a:xfrm>
        <a:prstGeom prst="rect">
          <a:avLst/>
        </a:prstGeom>
      </xdr:spPr>
    </xdr:pic>
    <xdr:clientData/>
  </xdr:twoCellAnchor>
  <xdr:twoCellAnchor editAs="oneCell">
    <xdr:from>
      <xdr:col>0</xdr:col>
      <xdr:colOff>0</xdr:colOff>
      <xdr:row>67</xdr:row>
      <xdr:rowOff>0</xdr:rowOff>
    </xdr:from>
    <xdr:to>
      <xdr:col>11</xdr:col>
      <xdr:colOff>237219</xdr:colOff>
      <xdr:row>75</xdr:row>
      <xdr:rowOff>151246</xdr:rowOff>
    </xdr:to>
    <xdr:pic>
      <xdr:nvPicPr>
        <xdr:cNvPr id="9" name="Picture 8">
          <a:extLst>
            <a:ext uri="{FF2B5EF4-FFF2-40B4-BE49-F238E27FC236}">
              <a16:creationId xmlns:a16="http://schemas.microsoft.com/office/drawing/2014/main" id="{429A3998-C817-4D78-9198-BAEA04D712E0}"/>
            </a:ext>
          </a:extLst>
        </xdr:cNvPr>
        <xdr:cNvPicPr>
          <a:picLocks noChangeAspect="1"/>
        </xdr:cNvPicPr>
      </xdr:nvPicPr>
      <xdr:blipFill>
        <a:blip xmlns:r="http://schemas.openxmlformats.org/officeDocument/2006/relationships" r:embed="rId8"/>
        <a:stretch>
          <a:fillRect/>
        </a:stretch>
      </xdr:blipFill>
      <xdr:spPr>
        <a:xfrm>
          <a:off x="0" y="12435840"/>
          <a:ext cx="7247619" cy="1609524"/>
        </a:xfrm>
        <a:prstGeom prst="rect">
          <a:avLst/>
        </a:prstGeom>
      </xdr:spPr>
    </xdr:pic>
    <xdr:clientData/>
  </xdr:twoCellAnchor>
  <xdr:twoCellAnchor editAs="oneCell">
    <xdr:from>
      <xdr:col>0</xdr:col>
      <xdr:colOff>0</xdr:colOff>
      <xdr:row>84</xdr:row>
      <xdr:rowOff>0</xdr:rowOff>
    </xdr:from>
    <xdr:to>
      <xdr:col>10</xdr:col>
      <xdr:colOff>580152</xdr:colOff>
      <xdr:row>87</xdr:row>
      <xdr:rowOff>94217</xdr:rowOff>
    </xdr:to>
    <xdr:pic>
      <xdr:nvPicPr>
        <xdr:cNvPr id="10" name="Picture 9">
          <a:extLst>
            <a:ext uri="{FF2B5EF4-FFF2-40B4-BE49-F238E27FC236}">
              <a16:creationId xmlns:a16="http://schemas.microsoft.com/office/drawing/2014/main" id="{D13963B1-A843-4614-AB25-23EBCB23AD7B}"/>
            </a:ext>
          </a:extLst>
        </xdr:cNvPr>
        <xdr:cNvPicPr>
          <a:picLocks noChangeAspect="1"/>
        </xdr:cNvPicPr>
      </xdr:nvPicPr>
      <xdr:blipFill>
        <a:blip xmlns:r="http://schemas.openxmlformats.org/officeDocument/2006/relationships" r:embed="rId9"/>
        <a:stretch>
          <a:fillRect/>
        </a:stretch>
      </xdr:blipFill>
      <xdr:spPr>
        <a:xfrm>
          <a:off x="0" y="15544800"/>
          <a:ext cx="6980952" cy="638095"/>
        </a:xfrm>
        <a:prstGeom prst="rect">
          <a:avLst/>
        </a:prstGeom>
      </xdr:spPr>
    </xdr:pic>
    <xdr:clientData/>
  </xdr:twoCellAnchor>
  <xdr:twoCellAnchor editAs="oneCell">
    <xdr:from>
      <xdr:col>0</xdr:col>
      <xdr:colOff>71434</xdr:colOff>
      <xdr:row>89</xdr:row>
      <xdr:rowOff>166686</xdr:rowOff>
    </xdr:from>
    <xdr:to>
      <xdr:col>10</xdr:col>
      <xdr:colOff>533396</xdr:colOff>
      <xdr:row>96</xdr:row>
      <xdr:rowOff>66674</xdr:rowOff>
    </xdr:to>
    <xdr:pic>
      <xdr:nvPicPr>
        <xdr:cNvPr id="11" name="Picture 10" descr="Graphical user interface, application, Excel&#10;&#10;Description automatically generated">
          <a:extLst>
            <a:ext uri="{FF2B5EF4-FFF2-40B4-BE49-F238E27FC236}">
              <a16:creationId xmlns:a16="http://schemas.microsoft.com/office/drawing/2014/main" id="{46C94EDE-1E8C-48B8-A7E7-E269E8256992}"/>
            </a:ext>
          </a:extLst>
        </xdr:cNvPr>
        <xdr:cNvPicPr/>
      </xdr:nvPicPr>
      <xdr:blipFill rotWithShape="1">
        <a:blip xmlns:r="http://schemas.openxmlformats.org/officeDocument/2006/relationships" r:embed="rId10"/>
        <a:srcRect l="62702" t="57858" r="23431" b="34781"/>
        <a:stretch/>
      </xdr:blipFill>
      <xdr:spPr bwMode="auto">
        <a:xfrm>
          <a:off x="71434" y="16273461"/>
          <a:ext cx="7234238" cy="1166813"/>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185738</xdr:colOff>
      <xdr:row>96</xdr:row>
      <xdr:rowOff>47625</xdr:rowOff>
    </xdr:from>
    <xdr:to>
      <xdr:col>10</xdr:col>
      <xdr:colOff>1</xdr:colOff>
      <xdr:row>97</xdr:row>
      <xdr:rowOff>161925</xdr:rowOff>
    </xdr:to>
    <xdr:pic>
      <xdr:nvPicPr>
        <xdr:cNvPr id="12" name="Picture 11" descr="Graphical user interface, application, Excel&#10;&#10;Description automatically generated">
          <a:extLst>
            <a:ext uri="{FF2B5EF4-FFF2-40B4-BE49-F238E27FC236}">
              <a16:creationId xmlns:a16="http://schemas.microsoft.com/office/drawing/2014/main" id="{76D9FD59-C9D4-49DB-88DE-DAABA9F6AEFA}"/>
            </a:ext>
          </a:extLst>
        </xdr:cNvPr>
        <xdr:cNvPicPr/>
      </xdr:nvPicPr>
      <xdr:blipFill rotWithShape="1">
        <a:blip xmlns:r="http://schemas.openxmlformats.org/officeDocument/2006/relationships" r:embed="rId11"/>
        <a:srcRect l="81353" t="21675" r="5219" b="76561"/>
        <a:stretch/>
      </xdr:blipFill>
      <xdr:spPr bwMode="auto">
        <a:xfrm>
          <a:off x="185738" y="17421225"/>
          <a:ext cx="6581776" cy="2952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204787</xdr:colOff>
      <xdr:row>105</xdr:row>
      <xdr:rowOff>90487</xdr:rowOff>
    </xdr:from>
    <xdr:to>
      <xdr:col>8</xdr:col>
      <xdr:colOff>400048</xdr:colOff>
      <xdr:row>107</xdr:row>
      <xdr:rowOff>76200</xdr:rowOff>
    </xdr:to>
    <xdr:pic>
      <xdr:nvPicPr>
        <xdr:cNvPr id="13" name="Picture 12" descr="Graphical user interface, application, Excel&#10;&#10;Description automatically generated">
          <a:extLst>
            <a:ext uri="{FF2B5EF4-FFF2-40B4-BE49-F238E27FC236}">
              <a16:creationId xmlns:a16="http://schemas.microsoft.com/office/drawing/2014/main" id="{D60076E4-76EA-4326-B83B-15529C5707F0}"/>
            </a:ext>
          </a:extLst>
        </xdr:cNvPr>
        <xdr:cNvPicPr/>
      </xdr:nvPicPr>
      <xdr:blipFill rotWithShape="1">
        <a:blip xmlns:r="http://schemas.openxmlformats.org/officeDocument/2006/relationships" r:embed="rId11"/>
        <a:srcRect l="81353" t="23356" r="5219" b="74609"/>
        <a:stretch/>
      </xdr:blipFill>
      <xdr:spPr bwMode="auto">
        <a:xfrm>
          <a:off x="204787" y="19092862"/>
          <a:ext cx="5672137" cy="342901"/>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223837</xdr:colOff>
      <xdr:row>109</xdr:row>
      <xdr:rowOff>33336</xdr:rowOff>
    </xdr:from>
    <xdr:to>
      <xdr:col>7</xdr:col>
      <xdr:colOff>400049</xdr:colOff>
      <xdr:row>110</xdr:row>
      <xdr:rowOff>171450</xdr:rowOff>
    </xdr:to>
    <xdr:pic>
      <xdr:nvPicPr>
        <xdr:cNvPr id="14" name="Picture 13" descr="Graphical user interface, application, Excel&#10;&#10;Description automatically generated">
          <a:extLst>
            <a:ext uri="{FF2B5EF4-FFF2-40B4-BE49-F238E27FC236}">
              <a16:creationId xmlns:a16="http://schemas.microsoft.com/office/drawing/2014/main" id="{555849B5-C614-4D50-9668-C549378DFC5D}"/>
            </a:ext>
          </a:extLst>
        </xdr:cNvPr>
        <xdr:cNvPicPr/>
      </xdr:nvPicPr>
      <xdr:blipFill rotWithShape="1">
        <a:blip xmlns:r="http://schemas.openxmlformats.org/officeDocument/2006/relationships" r:embed="rId11"/>
        <a:srcRect l="81353" t="25213" r="5219" b="73017"/>
        <a:stretch/>
      </xdr:blipFill>
      <xdr:spPr bwMode="auto">
        <a:xfrm>
          <a:off x="223837" y="19759611"/>
          <a:ext cx="5010150" cy="314327"/>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233361</xdr:colOff>
      <xdr:row>113</xdr:row>
      <xdr:rowOff>38101</xdr:rowOff>
    </xdr:from>
    <xdr:to>
      <xdr:col>8</xdr:col>
      <xdr:colOff>228598</xdr:colOff>
      <xdr:row>115</xdr:row>
      <xdr:rowOff>133351</xdr:rowOff>
    </xdr:to>
    <xdr:pic>
      <xdr:nvPicPr>
        <xdr:cNvPr id="15" name="Picture 14" descr="Graphical user interface, application, Excel&#10;&#10;Description automatically generated">
          <a:extLst>
            <a:ext uri="{FF2B5EF4-FFF2-40B4-BE49-F238E27FC236}">
              <a16:creationId xmlns:a16="http://schemas.microsoft.com/office/drawing/2014/main" id="{E5BDB148-205F-4A18-B40C-0ABB5683556B}"/>
            </a:ext>
          </a:extLst>
        </xdr:cNvPr>
        <xdr:cNvPicPr/>
      </xdr:nvPicPr>
      <xdr:blipFill rotWithShape="1">
        <a:blip xmlns:r="http://schemas.openxmlformats.org/officeDocument/2006/relationships" r:embed="rId11"/>
        <a:srcRect l="81353" t="26983" r="5219" b="70273"/>
        <a:stretch/>
      </xdr:blipFill>
      <xdr:spPr bwMode="auto">
        <a:xfrm>
          <a:off x="233361" y="20488276"/>
          <a:ext cx="5472113" cy="452438"/>
        </a:xfrm>
        <a:prstGeom prst="rect">
          <a:avLst/>
        </a:prstGeom>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55B6CF-EA2F-4252-980F-A0E36B886A52}">
  <dimension ref="B8:I125"/>
  <sheetViews>
    <sheetView showGridLines="0" tabSelected="1" topLeftCell="A91" workbookViewId="0">
      <selection activeCell="B117" sqref="B117:B118"/>
    </sheetView>
  </sheetViews>
  <sheetFormatPr defaultRowHeight="15" x14ac:dyDescent="0.25"/>
  <cols>
    <col min="2" max="2" width="13.28515625" customWidth="1"/>
  </cols>
  <sheetData>
    <row r="8" spans="2:3" x14ac:dyDescent="0.25">
      <c r="B8" t="s">
        <v>0</v>
      </c>
      <c r="C8">
        <v>5</v>
      </c>
    </row>
    <row r="9" spans="2:3" x14ac:dyDescent="0.25">
      <c r="B9" t="s">
        <v>1</v>
      </c>
      <c r="C9">
        <f>+C8</f>
        <v>5</v>
      </c>
    </row>
    <row r="10" spans="2:3" x14ac:dyDescent="0.25">
      <c r="B10" t="s">
        <v>2</v>
      </c>
      <c r="C10" s="1">
        <v>0.12</v>
      </c>
    </row>
    <row r="12" spans="2:3" x14ac:dyDescent="0.25">
      <c r="B12" s="2" t="s">
        <v>3</v>
      </c>
      <c r="C12" s="3">
        <f>+C9/C10</f>
        <v>41.666666666666671</v>
      </c>
    </row>
    <row r="21" spans="2:9" x14ac:dyDescent="0.25">
      <c r="B21" t="s">
        <v>4</v>
      </c>
      <c r="C21" s="1">
        <v>0.25</v>
      </c>
    </row>
    <row r="22" spans="2:9" x14ac:dyDescent="0.25">
      <c r="B22" t="s">
        <v>5</v>
      </c>
      <c r="C22" s="1">
        <v>0.08</v>
      </c>
    </row>
    <row r="24" spans="2:9" x14ac:dyDescent="0.25">
      <c r="B24" s="2" t="s">
        <v>6</v>
      </c>
      <c r="C24" s="4">
        <f>+C21*C22</f>
        <v>0.02</v>
      </c>
    </row>
    <row r="28" spans="2:9" x14ac:dyDescent="0.25">
      <c r="B28">
        <v>0</v>
      </c>
      <c r="C28">
        <v>1</v>
      </c>
      <c r="D28">
        <v>2</v>
      </c>
      <c r="E28">
        <v>3</v>
      </c>
      <c r="F28">
        <v>4</v>
      </c>
      <c r="G28">
        <v>5</v>
      </c>
      <c r="H28">
        <v>6</v>
      </c>
      <c r="I28" t="s">
        <v>12</v>
      </c>
    </row>
    <row r="29" spans="2:9" x14ac:dyDescent="0.25">
      <c r="B29" t="s">
        <v>1</v>
      </c>
      <c r="C29">
        <v>5</v>
      </c>
      <c r="D29">
        <v>5</v>
      </c>
      <c r="E29">
        <v>5</v>
      </c>
      <c r="F29">
        <v>5</v>
      </c>
      <c r="G29">
        <f>+C9*(1-C21)</f>
        <v>3.75</v>
      </c>
      <c r="H29">
        <f>G29*(1+C24)</f>
        <v>3.8250000000000002</v>
      </c>
    </row>
    <row r="30" spans="2:9" x14ac:dyDescent="0.25">
      <c r="B30" t="s">
        <v>13</v>
      </c>
      <c r="C30" s="5">
        <f>+C29/(1+$C$10)^C28</f>
        <v>4.4642857142857135</v>
      </c>
      <c r="D30" s="5">
        <f t="shared" ref="D30:G30" si="0">+D29/(1+$C$10)^D28</f>
        <v>3.9859693877551017</v>
      </c>
      <c r="E30" s="5">
        <f t="shared" si="0"/>
        <v>3.5589012390670542</v>
      </c>
      <c r="F30" s="5">
        <f t="shared" si="0"/>
        <v>3.1775903920241557</v>
      </c>
      <c r="G30" s="5">
        <f t="shared" si="0"/>
        <v>2.1278507089447469</v>
      </c>
      <c r="H30">
        <f>+H29/(C10-C24)</f>
        <v>38.250000000000007</v>
      </c>
    </row>
    <row r="32" spans="2:9" x14ac:dyDescent="0.25">
      <c r="B32" t="s">
        <v>7</v>
      </c>
      <c r="C32">
        <f>+SUM(C30:G30)+H30/(1+C10)^G28</f>
        <v>39.0186746733132</v>
      </c>
    </row>
    <row r="33" spans="2:3" x14ac:dyDescent="0.25">
      <c r="B33" s="2" t="s">
        <v>8</v>
      </c>
      <c r="C33" s="3">
        <f>+C32-C12</f>
        <v>-2.6479919933534717</v>
      </c>
    </row>
    <row r="43" spans="2:3" x14ac:dyDescent="0.25">
      <c r="B43" t="s">
        <v>1</v>
      </c>
      <c r="C43">
        <v>5</v>
      </c>
    </row>
    <row r="44" spans="2:3" x14ac:dyDescent="0.25">
      <c r="B44" t="s">
        <v>9</v>
      </c>
      <c r="C44" s="1">
        <v>0.1</v>
      </c>
    </row>
    <row r="46" spans="2:3" x14ac:dyDescent="0.25">
      <c r="B46" s="2" t="s">
        <v>3</v>
      </c>
      <c r="C46" s="2">
        <f>+C43/C44</f>
        <v>50</v>
      </c>
    </row>
    <row r="55" spans="2:3" x14ac:dyDescent="0.25">
      <c r="B55" t="s">
        <v>10</v>
      </c>
      <c r="C55" s="1">
        <v>0.4</v>
      </c>
    </row>
    <row r="56" spans="2:3" x14ac:dyDescent="0.25">
      <c r="B56" t="s">
        <v>5</v>
      </c>
      <c r="C56" s="1">
        <v>0.08</v>
      </c>
    </row>
    <row r="57" spans="2:3" x14ac:dyDescent="0.25">
      <c r="B57" t="s">
        <v>11</v>
      </c>
      <c r="C57" s="1">
        <v>0.6</v>
      </c>
    </row>
    <row r="58" spans="2:3" x14ac:dyDescent="0.25">
      <c r="B58" s="2" t="s">
        <v>6</v>
      </c>
      <c r="C58" s="4">
        <f>+C57*C56</f>
        <v>4.8000000000000001E-2</v>
      </c>
    </row>
    <row r="66" spans="2:3" x14ac:dyDescent="0.25">
      <c r="B66" t="s">
        <v>15</v>
      </c>
    </row>
    <row r="77" spans="2:3" x14ac:dyDescent="0.25">
      <c r="B77" t="s">
        <v>1</v>
      </c>
      <c r="C77">
        <f>8000000/1000000</f>
        <v>8</v>
      </c>
    </row>
    <row r="78" spans="2:3" x14ac:dyDescent="0.25">
      <c r="B78" t="s">
        <v>0</v>
      </c>
      <c r="C78">
        <f>+C77/80%</f>
        <v>10</v>
      </c>
    </row>
    <row r="79" spans="2:3" x14ac:dyDescent="0.25">
      <c r="B79" t="s">
        <v>14</v>
      </c>
      <c r="C79" s="1">
        <v>0.2</v>
      </c>
    </row>
    <row r="80" spans="2:3" x14ac:dyDescent="0.25">
      <c r="B80" t="s">
        <v>6</v>
      </c>
      <c r="C80" s="1">
        <v>0.01</v>
      </c>
    </row>
    <row r="81" spans="2:3" x14ac:dyDescent="0.25">
      <c r="B81" t="s">
        <v>9</v>
      </c>
      <c r="C81" s="1">
        <v>0.1</v>
      </c>
    </row>
    <row r="82" spans="2:3" x14ac:dyDescent="0.25">
      <c r="C82" s="1"/>
    </row>
    <row r="83" spans="2:3" x14ac:dyDescent="0.25">
      <c r="B83" s="2" t="s">
        <v>7</v>
      </c>
      <c r="C83" s="6">
        <f>+C77*(1+C80)/(C81-C80)</f>
        <v>89.777777777777771</v>
      </c>
    </row>
    <row r="89" spans="2:3" x14ac:dyDescent="0.25">
      <c r="B89" s="2" t="s">
        <v>7</v>
      </c>
      <c r="C89" s="2">
        <f>+C78/C81</f>
        <v>100</v>
      </c>
    </row>
    <row r="99" spans="2:4" x14ac:dyDescent="0.25">
      <c r="B99" t="s">
        <v>16</v>
      </c>
      <c r="C99" s="1">
        <v>0.12</v>
      </c>
    </row>
    <row r="100" spans="2:4" x14ac:dyDescent="0.25">
      <c r="B100" t="s">
        <v>17</v>
      </c>
      <c r="C100">
        <f>C99/2</f>
        <v>0.06</v>
      </c>
    </row>
    <row r="101" spans="2:4" x14ac:dyDescent="0.25">
      <c r="B101" t="s">
        <v>18</v>
      </c>
      <c r="C101" s="1">
        <v>0.1</v>
      </c>
    </row>
    <row r="102" spans="2:4" x14ac:dyDescent="0.25">
      <c r="B102" t="s">
        <v>19</v>
      </c>
      <c r="C102">
        <v>6</v>
      </c>
      <c r="D102" t="s">
        <v>22</v>
      </c>
    </row>
    <row r="103" spans="2:4" x14ac:dyDescent="0.25">
      <c r="B103" t="s">
        <v>21</v>
      </c>
      <c r="C103">
        <v>1000</v>
      </c>
    </row>
    <row r="104" spans="2:4" x14ac:dyDescent="0.25">
      <c r="B104" t="s">
        <v>23</v>
      </c>
      <c r="C104">
        <f>C102*2</f>
        <v>12</v>
      </c>
    </row>
    <row r="105" spans="2:4" x14ac:dyDescent="0.25">
      <c r="B105" s="2" t="s">
        <v>20</v>
      </c>
      <c r="C105" s="3">
        <f>C101/2*C103/C100*(1-1/((1+C100)^C104))+C103/(1+C100)^C104</f>
        <v>916.16156059616674</v>
      </c>
    </row>
    <row r="109" spans="2:4" x14ac:dyDescent="0.25">
      <c r="B109" t="s">
        <v>24</v>
      </c>
    </row>
    <row r="112" spans="2:4" x14ac:dyDescent="0.25">
      <c r="B112" t="s">
        <v>25</v>
      </c>
    </row>
    <row r="113" spans="2:7" x14ac:dyDescent="0.25">
      <c r="B113" t="s">
        <v>26</v>
      </c>
    </row>
    <row r="117" spans="2:7" x14ac:dyDescent="0.25">
      <c r="B117" t="s">
        <v>27</v>
      </c>
    </row>
    <row r="118" spans="2:7" x14ac:dyDescent="0.25">
      <c r="B118" t="s">
        <v>28</v>
      </c>
    </row>
    <row r="119" spans="2:7" x14ac:dyDescent="0.25">
      <c r="B119" s="2" t="s">
        <v>16</v>
      </c>
      <c r="C119" s="7">
        <v>0.14004123139488064</v>
      </c>
    </row>
    <row r="120" spans="2:7" x14ac:dyDescent="0.25">
      <c r="B120" t="s">
        <v>17</v>
      </c>
      <c r="C120">
        <f>C119/2</f>
        <v>7.0020615697440322E-2</v>
      </c>
    </row>
    <row r="121" spans="2:7" x14ac:dyDescent="0.25">
      <c r="B121" t="s">
        <v>18</v>
      </c>
      <c r="C121" s="1">
        <v>0.1</v>
      </c>
      <c r="G121" s="8"/>
    </row>
    <row r="122" spans="2:7" x14ac:dyDescent="0.25">
      <c r="B122" t="s">
        <v>19</v>
      </c>
      <c r="C122">
        <v>6</v>
      </c>
      <c r="D122" t="s">
        <v>22</v>
      </c>
    </row>
    <row r="123" spans="2:7" x14ac:dyDescent="0.25">
      <c r="B123" t="s">
        <v>21</v>
      </c>
      <c r="C123">
        <v>1000</v>
      </c>
    </row>
    <row r="124" spans="2:7" x14ac:dyDescent="0.25">
      <c r="B124" t="s">
        <v>23</v>
      </c>
      <c r="C124">
        <f>C122*2</f>
        <v>12</v>
      </c>
    </row>
    <row r="125" spans="2:7" x14ac:dyDescent="0.25">
      <c r="B125" s="2" t="s">
        <v>20</v>
      </c>
      <c r="C125" s="3">
        <f>C121/2*C123/C120*(1-1/((1+C120)^C124))+C123/(1+C120)^C124</f>
        <v>840.99999989907269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E9D06A7CC18D44E9AEF22A83B1CF9C2" ma:contentTypeVersion="9" ma:contentTypeDescription="Criar um novo documento." ma:contentTypeScope="" ma:versionID="9fbf10c135fca4e0ab11c6069decc817">
  <xsd:schema xmlns:xsd="http://www.w3.org/2001/XMLSchema" xmlns:xs="http://www.w3.org/2001/XMLSchema" xmlns:p="http://schemas.microsoft.com/office/2006/metadata/properties" xmlns:ns2="c8978d91-f351-421c-8b15-b251e129c7c0" targetNamespace="http://schemas.microsoft.com/office/2006/metadata/properties" ma:root="true" ma:fieldsID="8a1792592758819513c5d084d49f3da8" ns2:_="">
    <xsd:import namespace="c8978d91-f351-421c-8b15-b251e129c7c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978d91-f351-421c-8b15-b251e129c7c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5140F1E-A5BB-407C-8C2A-B9D5B40210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978d91-f351-421c-8b15-b251e129c7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6FC7ECB-F002-498F-BED7-1C35A67ADAB5}">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7486EEF2-1B42-4AAE-984E-C60D3252BF0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Alice Nunes</dc:creator>
  <cp:lastModifiedBy>Margarida Soares</cp:lastModifiedBy>
  <dcterms:created xsi:type="dcterms:W3CDTF">2020-04-24T17:45:24Z</dcterms:created>
  <dcterms:modified xsi:type="dcterms:W3CDTF">2022-09-23T14:43:17Z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0x0101005E9D06A7CC18D44E9AEF22A83B1CF9C2</vt:lpwstr>
  </property>
</Properties>
</file>