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Julio Crego\Downloads\"/>
    </mc:Choice>
  </mc:AlternateContent>
  <xr:revisionPtr revIDLastSave="0" documentId="13_ncr:1_{003A9EB6-8002-4BFA-9BA5-52EA1D95E8D5}" xr6:coauthVersionLast="47" xr6:coauthVersionMax="47" xr10:uidLastSave="{00000000-0000-0000-0000-000000000000}"/>
  <bookViews>
    <workbookView xWindow="-120" yWindow="-120" windowWidth="29040" windowHeight="15720" xr2:uid="{B3362EF5-CB3F-4221-9233-9527B308C97C}"/>
  </bookViews>
  <sheets>
    <sheet name="Sheet1" sheetId="1" r:id="rId1"/>
  </sheets>
  <definedNames>
    <definedName name="solver_adj" localSheetId="0" hidden="1">Sheet1!$C$119</definedName>
    <definedName name="solver_cvg" localSheetId="0" hidden="1">0.0001</definedName>
    <definedName name="solver_drv" localSheetId="0" hidden="1">2</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Sheet1!$C$125</definedName>
    <definedName name="solver_pre" localSheetId="0" hidden="1">0.000001</definedName>
    <definedName name="solver_rbv" localSheetId="0" hidden="1">2</definedName>
    <definedName name="solver_rlx" localSheetId="0" hidden="1">2</definedName>
    <definedName name="solver_rsd" localSheetId="0" hidden="1">0</definedName>
    <definedName name="solver_scl" localSheetId="0" hidden="1">2</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3</definedName>
    <definedName name="solver_val" localSheetId="0" hidden="1">841</definedName>
    <definedName name="solver_ver" localSheetId="0"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2" i="1" l="1"/>
  <c r="C33" i="1" s="1"/>
  <c r="G30" i="1"/>
  <c r="H30" i="1"/>
  <c r="H29" i="1"/>
  <c r="C24" i="1"/>
  <c r="C124" i="1"/>
  <c r="C120" i="1"/>
  <c r="C125" i="1" s="1"/>
  <c r="C104" i="1"/>
  <c r="C100" i="1"/>
  <c r="C105" i="1" s="1"/>
  <c r="C77" i="1" l="1"/>
  <c r="C83" i="1" s="1"/>
  <c r="D30" i="1"/>
  <c r="E30" i="1"/>
  <c r="F30" i="1"/>
  <c r="C30" i="1"/>
  <c r="C58" i="1"/>
  <c r="C46" i="1"/>
  <c r="C9" i="1"/>
  <c r="G29" i="1" l="1"/>
  <c r="C12" i="1"/>
  <c r="C78" i="1"/>
  <c r="C89" i="1" s="1"/>
</calcChain>
</file>

<file path=xl/sharedStrings.xml><?xml version="1.0" encoding="utf-8"?>
<sst xmlns="http://schemas.openxmlformats.org/spreadsheetml/2006/main" count="48" uniqueCount="29">
  <si>
    <t>EPS</t>
  </si>
  <si>
    <t>DPS</t>
  </si>
  <si>
    <t>Re</t>
  </si>
  <si>
    <t>Share price</t>
  </si>
  <si>
    <t>Retention rate</t>
  </si>
  <si>
    <t>ROE</t>
  </si>
  <si>
    <t>g</t>
  </si>
  <si>
    <t>S0</t>
  </si>
  <si>
    <t>NPVGO</t>
  </si>
  <si>
    <t>r</t>
  </si>
  <si>
    <t>payout ratio</t>
  </si>
  <si>
    <t>retention rate</t>
  </si>
  <si>
    <t>…</t>
  </si>
  <si>
    <t>PV</t>
  </si>
  <si>
    <t>Retention ratio</t>
  </si>
  <si>
    <t>The price is lower than it would be with a payout ratio of 100% because the ROE is lower than the required return by shareholders</t>
  </si>
  <si>
    <t>y - annual</t>
  </si>
  <si>
    <t>y - semi annual</t>
  </si>
  <si>
    <t>C</t>
  </si>
  <si>
    <t>T</t>
  </si>
  <si>
    <t>P</t>
  </si>
  <si>
    <t>FV</t>
  </si>
  <si>
    <t>years</t>
  </si>
  <si>
    <t>number payments</t>
  </si>
  <si>
    <t>Yes, you should buy as many bonds as you can because they are selling below market value.</t>
  </si>
  <si>
    <t xml:space="preserve">No calculations needed here. At a YTM of 12% the price of the bond should be 916.16, which is greater than the market price of 841. The only way to lower the value from 916.16 is to increase </t>
  </si>
  <si>
    <t>the discount rate above 12%. SO the YTM must be ahigher than 12%.</t>
  </si>
  <si>
    <t xml:space="preserve">If you bought these bonds and received those coups and FV until maturity then the average return obtained from them is the implicit yield to maturity that you would receive from this bond. </t>
  </si>
  <si>
    <r>
      <t xml:space="preserve">In excel, we can use the </t>
    </r>
    <r>
      <rPr>
        <b/>
        <sz val="11"/>
        <color theme="1"/>
        <rFont val="Calibri"/>
        <family val="2"/>
        <scheme val="minor"/>
      </rPr>
      <t>solver</t>
    </r>
    <r>
      <rPr>
        <sz val="11"/>
        <color theme="1"/>
        <rFont val="Calibri"/>
        <family val="2"/>
        <scheme val="minor"/>
      </rPr>
      <t xml:space="preserve"> to find the YTM. We just need to find the semi-annual y that would make the present value of the coupons equal to 841.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</si>
</sst>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9" tint="0.3999755851924192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
    <xf numFmtId="0" fontId="0" fillId="0" borderId="0" xfId="0"/>
    <xf numFmtId="9" fontId="0" fillId="0" borderId="0" xfId="0" applyNumberFormat="1"/>
    <xf numFmtId="0" fontId="0" fillId="2" borderId="0" xfId="0" applyFill="1"/>
    <xf numFmtId="2" fontId="0" fillId="2" borderId="0" xfId="0" applyNumberFormat="1" applyFill="1"/>
    <xf numFmtId="164" fontId="0" fillId="2" borderId="0" xfId="1" applyNumberFormat="1" applyFont="1" applyFill="1"/>
    <xf numFmtId="165" fontId="0" fillId="0" borderId="0" xfId="0" applyNumberFormat="1"/>
    <xf numFmtId="4" fontId="0" fillId="2" borderId="0" xfId="0" applyNumberFormat="1" applyFill="1"/>
    <xf numFmtId="9" fontId="0" fillId="2" borderId="0" xfId="1" applyFont="1" applyFill="1"/>
    <xf numFmtId="10" fontId="0" fillId="0" borderId="0" xfId="0" applyNumberForma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141981</xdr:colOff>
      <xdr:row>6</xdr:row>
      <xdr:rowOff>83672</xdr:rowOff>
    </xdr:to>
    <xdr:pic>
      <xdr:nvPicPr>
        <xdr:cNvPr id="2" name="Picture 1">
          <a:extLst>
            <a:ext uri="{FF2B5EF4-FFF2-40B4-BE49-F238E27FC236}">
              <a16:creationId xmlns:a16="http://schemas.microsoft.com/office/drawing/2014/main" id="{D8622633-122E-4B9D-8040-085FE11BDB69}"/>
            </a:ext>
          </a:extLst>
        </xdr:cNvPr>
        <xdr:cNvPicPr>
          <a:picLocks noChangeAspect="1"/>
        </xdr:cNvPicPr>
      </xdr:nvPicPr>
      <xdr:blipFill>
        <a:blip xmlns:r="http://schemas.openxmlformats.org/officeDocument/2006/relationships" r:embed="rId1"/>
        <a:stretch>
          <a:fillRect/>
        </a:stretch>
      </xdr:blipFill>
      <xdr:spPr>
        <a:xfrm>
          <a:off x="0" y="0"/>
          <a:ext cx="7152381" cy="1180952"/>
        </a:xfrm>
        <a:prstGeom prst="rect">
          <a:avLst/>
        </a:prstGeom>
      </xdr:spPr>
    </xdr:pic>
    <xdr:clientData/>
  </xdr:twoCellAnchor>
  <xdr:twoCellAnchor editAs="oneCell">
    <xdr:from>
      <xdr:col>0</xdr:col>
      <xdr:colOff>0</xdr:colOff>
      <xdr:row>13</xdr:row>
      <xdr:rowOff>0</xdr:rowOff>
    </xdr:from>
    <xdr:to>
      <xdr:col>11</xdr:col>
      <xdr:colOff>46743</xdr:colOff>
      <xdr:row>19</xdr:row>
      <xdr:rowOff>55101</xdr:rowOff>
    </xdr:to>
    <xdr:pic>
      <xdr:nvPicPr>
        <xdr:cNvPr id="3" name="Picture 2">
          <a:extLst>
            <a:ext uri="{FF2B5EF4-FFF2-40B4-BE49-F238E27FC236}">
              <a16:creationId xmlns:a16="http://schemas.microsoft.com/office/drawing/2014/main" id="{04D92920-096D-4EBF-805C-E0E2EE335536}"/>
            </a:ext>
          </a:extLst>
        </xdr:cNvPr>
        <xdr:cNvPicPr>
          <a:picLocks noChangeAspect="1"/>
        </xdr:cNvPicPr>
      </xdr:nvPicPr>
      <xdr:blipFill>
        <a:blip xmlns:r="http://schemas.openxmlformats.org/officeDocument/2006/relationships" r:embed="rId2"/>
        <a:stretch>
          <a:fillRect/>
        </a:stretch>
      </xdr:blipFill>
      <xdr:spPr>
        <a:xfrm>
          <a:off x="0" y="2377440"/>
          <a:ext cx="7057143" cy="1152381"/>
        </a:xfrm>
        <a:prstGeom prst="rect">
          <a:avLst/>
        </a:prstGeom>
      </xdr:spPr>
    </xdr:pic>
    <xdr:clientData/>
  </xdr:twoCellAnchor>
  <xdr:twoCellAnchor editAs="oneCell">
    <xdr:from>
      <xdr:col>0</xdr:col>
      <xdr:colOff>0</xdr:colOff>
      <xdr:row>25</xdr:row>
      <xdr:rowOff>0</xdr:rowOff>
    </xdr:from>
    <xdr:to>
      <xdr:col>10</xdr:col>
      <xdr:colOff>284914</xdr:colOff>
      <xdr:row>26</xdr:row>
      <xdr:rowOff>169501</xdr:rowOff>
    </xdr:to>
    <xdr:pic>
      <xdr:nvPicPr>
        <xdr:cNvPr id="4" name="Picture 3">
          <a:extLst>
            <a:ext uri="{FF2B5EF4-FFF2-40B4-BE49-F238E27FC236}">
              <a16:creationId xmlns:a16="http://schemas.microsoft.com/office/drawing/2014/main" id="{FAA75E3B-694E-4773-B52F-55DBF661DDF0}"/>
            </a:ext>
          </a:extLst>
        </xdr:cNvPr>
        <xdr:cNvPicPr>
          <a:picLocks noChangeAspect="1"/>
        </xdr:cNvPicPr>
      </xdr:nvPicPr>
      <xdr:blipFill>
        <a:blip xmlns:r="http://schemas.openxmlformats.org/officeDocument/2006/relationships" r:embed="rId3"/>
        <a:stretch>
          <a:fillRect/>
        </a:stretch>
      </xdr:blipFill>
      <xdr:spPr>
        <a:xfrm>
          <a:off x="0" y="4572000"/>
          <a:ext cx="6685714" cy="352381"/>
        </a:xfrm>
        <a:prstGeom prst="rect">
          <a:avLst/>
        </a:prstGeom>
      </xdr:spPr>
    </xdr:pic>
    <xdr:clientData/>
  </xdr:twoCellAnchor>
  <xdr:twoCellAnchor editAs="oneCell">
    <xdr:from>
      <xdr:col>4</xdr:col>
      <xdr:colOff>342900</xdr:colOff>
      <xdr:row>31</xdr:row>
      <xdr:rowOff>53341</xdr:rowOff>
    </xdr:from>
    <xdr:to>
      <xdr:col>7</xdr:col>
      <xdr:colOff>256222</xdr:colOff>
      <xdr:row>34</xdr:row>
      <xdr:rowOff>30671</xdr:rowOff>
    </xdr:to>
    <xdr:pic>
      <xdr:nvPicPr>
        <xdr:cNvPr id="5" name="Picture 4">
          <a:extLst>
            <a:ext uri="{FF2B5EF4-FFF2-40B4-BE49-F238E27FC236}">
              <a16:creationId xmlns:a16="http://schemas.microsoft.com/office/drawing/2014/main" id="{03F8DF92-8A41-45B1-A555-E6C7AF6DFC7C}"/>
            </a:ext>
          </a:extLst>
        </xdr:cNvPr>
        <xdr:cNvPicPr>
          <a:picLocks noChangeAspect="1"/>
        </xdr:cNvPicPr>
      </xdr:nvPicPr>
      <xdr:blipFill>
        <a:blip xmlns:r="http://schemas.openxmlformats.org/officeDocument/2006/relationships" r:embed="rId4"/>
        <a:stretch>
          <a:fillRect/>
        </a:stretch>
      </xdr:blipFill>
      <xdr:spPr>
        <a:xfrm>
          <a:off x="3048000" y="5539741"/>
          <a:ext cx="1737360" cy="521208"/>
        </a:xfrm>
        <a:prstGeom prst="rect">
          <a:avLst/>
        </a:prstGeom>
      </xdr:spPr>
    </xdr:pic>
    <xdr:clientData/>
  </xdr:twoCellAnchor>
  <xdr:twoCellAnchor editAs="oneCell">
    <xdr:from>
      <xdr:col>0</xdr:col>
      <xdr:colOff>0</xdr:colOff>
      <xdr:row>34</xdr:row>
      <xdr:rowOff>9525</xdr:rowOff>
    </xdr:from>
    <xdr:to>
      <xdr:col>11</xdr:col>
      <xdr:colOff>161028</xdr:colOff>
      <xdr:row>40</xdr:row>
      <xdr:rowOff>178912</xdr:rowOff>
    </xdr:to>
    <xdr:pic>
      <xdr:nvPicPr>
        <xdr:cNvPr id="6" name="Picture 5">
          <a:extLst>
            <a:ext uri="{FF2B5EF4-FFF2-40B4-BE49-F238E27FC236}">
              <a16:creationId xmlns:a16="http://schemas.microsoft.com/office/drawing/2014/main" id="{24B369DF-23AC-429D-BD4E-73FBC14B0FF6}"/>
            </a:ext>
          </a:extLst>
        </xdr:cNvPr>
        <xdr:cNvPicPr>
          <a:picLocks noChangeAspect="1"/>
        </xdr:cNvPicPr>
      </xdr:nvPicPr>
      <xdr:blipFill>
        <a:blip xmlns:r="http://schemas.openxmlformats.org/officeDocument/2006/relationships" r:embed="rId5"/>
        <a:stretch>
          <a:fillRect/>
        </a:stretch>
      </xdr:blipFill>
      <xdr:spPr>
        <a:xfrm>
          <a:off x="0" y="6162675"/>
          <a:ext cx="7590528" cy="1255237"/>
        </a:xfrm>
        <a:prstGeom prst="rect">
          <a:avLst/>
        </a:prstGeom>
      </xdr:spPr>
    </xdr:pic>
    <xdr:clientData/>
  </xdr:twoCellAnchor>
  <xdr:twoCellAnchor editAs="oneCell">
    <xdr:from>
      <xdr:col>0</xdr:col>
      <xdr:colOff>0</xdr:colOff>
      <xdr:row>47</xdr:row>
      <xdr:rowOff>0</xdr:rowOff>
    </xdr:from>
    <xdr:to>
      <xdr:col>10</xdr:col>
      <xdr:colOff>456343</xdr:colOff>
      <xdr:row>53</xdr:row>
      <xdr:rowOff>26530</xdr:rowOff>
    </xdr:to>
    <xdr:pic>
      <xdr:nvPicPr>
        <xdr:cNvPr id="7" name="Picture 6">
          <a:extLst>
            <a:ext uri="{FF2B5EF4-FFF2-40B4-BE49-F238E27FC236}">
              <a16:creationId xmlns:a16="http://schemas.microsoft.com/office/drawing/2014/main" id="{CA78D696-7408-47AD-9742-0169FCF249DF}"/>
            </a:ext>
          </a:extLst>
        </xdr:cNvPr>
        <xdr:cNvPicPr>
          <a:picLocks noChangeAspect="1"/>
        </xdr:cNvPicPr>
      </xdr:nvPicPr>
      <xdr:blipFill>
        <a:blip xmlns:r="http://schemas.openxmlformats.org/officeDocument/2006/relationships" r:embed="rId6"/>
        <a:stretch>
          <a:fillRect/>
        </a:stretch>
      </xdr:blipFill>
      <xdr:spPr>
        <a:xfrm>
          <a:off x="0" y="8046720"/>
          <a:ext cx="6857143" cy="1123810"/>
        </a:xfrm>
        <a:prstGeom prst="rect">
          <a:avLst/>
        </a:prstGeom>
      </xdr:spPr>
    </xdr:pic>
    <xdr:clientData/>
  </xdr:twoCellAnchor>
  <xdr:twoCellAnchor editAs="oneCell">
    <xdr:from>
      <xdr:col>0</xdr:col>
      <xdr:colOff>0</xdr:colOff>
      <xdr:row>59</xdr:row>
      <xdr:rowOff>0</xdr:rowOff>
    </xdr:from>
    <xdr:to>
      <xdr:col>10</xdr:col>
      <xdr:colOff>408724</xdr:colOff>
      <xdr:row>64</xdr:row>
      <xdr:rowOff>76076</xdr:rowOff>
    </xdr:to>
    <xdr:pic>
      <xdr:nvPicPr>
        <xdr:cNvPr id="8" name="Picture 7">
          <a:extLst>
            <a:ext uri="{FF2B5EF4-FFF2-40B4-BE49-F238E27FC236}">
              <a16:creationId xmlns:a16="http://schemas.microsoft.com/office/drawing/2014/main" id="{9C228FE1-5988-4886-8593-7ED0C1F585AA}"/>
            </a:ext>
          </a:extLst>
        </xdr:cNvPr>
        <xdr:cNvPicPr>
          <a:picLocks noChangeAspect="1"/>
        </xdr:cNvPicPr>
      </xdr:nvPicPr>
      <xdr:blipFill>
        <a:blip xmlns:r="http://schemas.openxmlformats.org/officeDocument/2006/relationships" r:embed="rId7"/>
        <a:stretch>
          <a:fillRect/>
        </a:stretch>
      </xdr:blipFill>
      <xdr:spPr>
        <a:xfrm>
          <a:off x="0" y="10241280"/>
          <a:ext cx="6809524" cy="990476"/>
        </a:xfrm>
        <a:prstGeom prst="rect">
          <a:avLst/>
        </a:prstGeom>
      </xdr:spPr>
    </xdr:pic>
    <xdr:clientData/>
  </xdr:twoCellAnchor>
  <xdr:twoCellAnchor editAs="oneCell">
    <xdr:from>
      <xdr:col>0</xdr:col>
      <xdr:colOff>0</xdr:colOff>
      <xdr:row>67</xdr:row>
      <xdr:rowOff>0</xdr:rowOff>
    </xdr:from>
    <xdr:to>
      <xdr:col>11</xdr:col>
      <xdr:colOff>237219</xdr:colOff>
      <xdr:row>75</xdr:row>
      <xdr:rowOff>151246</xdr:rowOff>
    </xdr:to>
    <xdr:pic>
      <xdr:nvPicPr>
        <xdr:cNvPr id="9" name="Picture 8">
          <a:extLst>
            <a:ext uri="{FF2B5EF4-FFF2-40B4-BE49-F238E27FC236}">
              <a16:creationId xmlns:a16="http://schemas.microsoft.com/office/drawing/2014/main" id="{429A3998-C817-4D78-9198-BAEA04D712E0}"/>
            </a:ext>
          </a:extLst>
        </xdr:cNvPr>
        <xdr:cNvPicPr>
          <a:picLocks noChangeAspect="1"/>
        </xdr:cNvPicPr>
      </xdr:nvPicPr>
      <xdr:blipFill>
        <a:blip xmlns:r="http://schemas.openxmlformats.org/officeDocument/2006/relationships" r:embed="rId8"/>
        <a:stretch>
          <a:fillRect/>
        </a:stretch>
      </xdr:blipFill>
      <xdr:spPr>
        <a:xfrm>
          <a:off x="0" y="12435840"/>
          <a:ext cx="7247619" cy="1609524"/>
        </a:xfrm>
        <a:prstGeom prst="rect">
          <a:avLst/>
        </a:prstGeom>
      </xdr:spPr>
    </xdr:pic>
    <xdr:clientData/>
  </xdr:twoCellAnchor>
  <xdr:twoCellAnchor editAs="oneCell">
    <xdr:from>
      <xdr:col>0</xdr:col>
      <xdr:colOff>0</xdr:colOff>
      <xdr:row>84</xdr:row>
      <xdr:rowOff>0</xdr:rowOff>
    </xdr:from>
    <xdr:to>
      <xdr:col>10</xdr:col>
      <xdr:colOff>580152</xdr:colOff>
      <xdr:row>87</xdr:row>
      <xdr:rowOff>94217</xdr:rowOff>
    </xdr:to>
    <xdr:pic>
      <xdr:nvPicPr>
        <xdr:cNvPr id="10" name="Picture 9">
          <a:extLst>
            <a:ext uri="{FF2B5EF4-FFF2-40B4-BE49-F238E27FC236}">
              <a16:creationId xmlns:a16="http://schemas.microsoft.com/office/drawing/2014/main" id="{D13963B1-A843-4614-AB25-23EBCB23AD7B}"/>
            </a:ext>
          </a:extLst>
        </xdr:cNvPr>
        <xdr:cNvPicPr>
          <a:picLocks noChangeAspect="1"/>
        </xdr:cNvPicPr>
      </xdr:nvPicPr>
      <xdr:blipFill>
        <a:blip xmlns:r="http://schemas.openxmlformats.org/officeDocument/2006/relationships" r:embed="rId9"/>
        <a:stretch>
          <a:fillRect/>
        </a:stretch>
      </xdr:blipFill>
      <xdr:spPr>
        <a:xfrm>
          <a:off x="0" y="15544800"/>
          <a:ext cx="6980952" cy="638095"/>
        </a:xfrm>
        <a:prstGeom prst="rect">
          <a:avLst/>
        </a:prstGeom>
      </xdr:spPr>
    </xdr:pic>
    <xdr:clientData/>
  </xdr:twoCellAnchor>
  <xdr:twoCellAnchor editAs="oneCell">
    <xdr:from>
      <xdr:col>0</xdr:col>
      <xdr:colOff>71434</xdr:colOff>
      <xdr:row>89</xdr:row>
      <xdr:rowOff>166686</xdr:rowOff>
    </xdr:from>
    <xdr:to>
      <xdr:col>10</xdr:col>
      <xdr:colOff>533396</xdr:colOff>
      <xdr:row>96</xdr:row>
      <xdr:rowOff>66674</xdr:rowOff>
    </xdr:to>
    <xdr:pic>
      <xdr:nvPicPr>
        <xdr:cNvPr id="11" name="Picture 10" descr="Graphical user interface, application, Excel&#10;&#10;Description automatically generated">
          <a:extLst>
            <a:ext uri="{FF2B5EF4-FFF2-40B4-BE49-F238E27FC236}">
              <a16:creationId xmlns:a16="http://schemas.microsoft.com/office/drawing/2014/main" id="{46C94EDE-1E8C-48B8-A7E7-E269E8256992}"/>
            </a:ext>
          </a:extLst>
        </xdr:cNvPr>
        <xdr:cNvPicPr/>
      </xdr:nvPicPr>
      <xdr:blipFill rotWithShape="1">
        <a:blip xmlns:r="http://schemas.openxmlformats.org/officeDocument/2006/relationships" r:embed="rId10"/>
        <a:srcRect l="62702" t="57858" r="23431" b="34781"/>
        <a:stretch/>
      </xdr:blipFill>
      <xdr:spPr bwMode="auto">
        <a:xfrm>
          <a:off x="71434" y="16273461"/>
          <a:ext cx="7234238" cy="116681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185738</xdr:colOff>
      <xdr:row>96</xdr:row>
      <xdr:rowOff>47625</xdr:rowOff>
    </xdr:from>
    <xdr:to>
      <xdr:col>10</xdr:col>
      <xdr:colOff>1</xdr:colOff>
      <xdr:row>97</xdr:row>
      <xdr:rowOff>161925</xdr:rowOff>
    </xdr:to>
    <xdr:pic>
      <xdr:nvPicPr>
        <xdr:cNvPr id="12" name="Picture 11" descr="Graphical user interface, application, Excel&#10;&#10;Description automatically generated">
          <a:extLst>
            <a:ext uri="{FF2B5EF4-FFF2-40B4-BE49-F238E27FC236}">
              <a16:creationId xmlns:a16="http://schemas.microsoft.com/office/drawing/2014/main" id="{76D9FD59-C9D4-49DB-88DE-DAABA9F6AEFA}"/>
            </a:ext>
          </a:extLst>
        </xdr:cNvPr>
        <xdr:cNvPicPr/>
      </xdr:nvPicPr>
      <xdr:blipFill rotWithShape="1">
        <a:blip xmlns:r="http://schemas.openxmlformats.org/officeDocument/2006/relationships" r:embed="rId11"/>
        <a:srcRect l="81353" t="21675" r="5219" b="76561"/>
        <a:stretch/>
      </xdr:blipFill>
      <xdr:spPr bwMode="auto">
        <a:xfrm>
          <a:off x="185738" y="17421225"/>
          <a:ext cx="6581776" cy="295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204787</xdr:colOff>
      <xdr:row>105</xdr:row>
      <xdr:rowOff>90487</xdr:rowOff>
    </xdr:from>
    <xdr:to>
      <xdr:col>8</xdr:col>
      <xdr:colOff>400048</xdr:colOff>
      <xdr:row>107</xdr:row>
      <xdr:rowOff>76200</xdr:rowOff>
    </xdr:to>
    <xdr:pic>
      <xdr:nvPicPr>
        <xdr:cNvPr id="13" name="Picture 12" descr="Graphical user interface, application, Excel&#10;&#10;Description automatically generated">
          <a:extLst>
            <a:ext uri="{FF2B5EF4-FFF2-40B4-BE49-F238E27FC236}">
              <a16:creationId xmlns:a16="http://schemas.microsoft.com/office/drawing/2014/main" id="{D60076E4-76EA-4326-B83B-15529C5707F0}"/>
            </a:ext>
          </a:extLst>
        </xdr:cNvPr>
        <xdr:cNvPicPr/>
      </xdr:nvPicPr>
      <xdr:blipFill rotWithShape="1">
        <a:blip xmlns:r="http://schemas.openxmlformats.org/officeDocument/2006/relationships" r:embed="rId11"/>
        <a:srcRect l="81353" t="23356" r="5219" b="74609"/>
        <a:stretch/>
      </xdr:blipFill>
      <xdr:spPr bwMode="auto">
        <a:xfrm>
          <a:off x="204787" y="19092862"/>
          <a:ext cx="5672137" cy="3429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223837</xdr:colOff>
      <xdr:row>109</xdr:row>
      <xdr:rowOff>33336</xdr:rowOff>
    </xdr:from>
    <xdr:to>
      <xdr:col>7</xdr:col>
      <xdr:colOff>400049</xdr:colOff>
      <xdr:row>110</xdr:row>
      <xdr:rowOff>171450</xdr:rowOff>
    </xdr:to>
    <xdr:pic>
      <xdr:nvPicPr>
        <xdr:cNvPr id="14" name="Picture 13" descr="Graphical user interface, application, Excel&#10;&#10;Description automatically generated">
          <a:extLst>
            <a:ext uri="{FF2B5EF4-FFF2-40B4-BE49-F238E27FC236}">
              <a16:creationId xmlns:a16="http://schemas.microsoft.com/office/drawing/2014/main" id="{555849B5-C614-4D50-9668-C549378DFC5D}"/>
            </a:ext>
          </a:extLst>
        </xdr:cNvPr>
        <xdr:cNvPicPr/>
      </xdr:nvPicPr>
      <xdr:blipFill rotWithShape="1">
        <a:blip xmlns:r="http://schemas.openxmlformats.org/officeDocument/2006/relationships" r:embed="rId11"/>
        <a:srcRect l="81353" t="25213" r="5219" b="73017"/>
        <a:stretch/>
      </xdr:blipFill>
      <xdr:spPr bwMode="auto">
        <a:xfrm>
          <a:off x="223837" y="19759611"/>
          <a:ext cx="5010150" cy="3143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233361</xdr:colOff>
      <xdr:row>113</xdr:row>
      <xdr:rowOff>38101</xdr:rowOff>
    </xdr:from>
    <xdr:to>
      <xdr:col>8</xdr:col>
      <xdr:colOff>228598</xdr:colOff>
      <xdr:row>115</xdr:row>
      <xdr:rowOff>133351</xdr:rowOff>
    </xdr:to>
    <xdr:pic>
      <xdr:nvPicPr>
        <xdr:cNvPr id="15" name="Picture 14" descr="Graphical user interface, application, Excel&#10;&#10;Description automatically generated">
          <a:extLst>
            <a:ext uri="{FF2B5EF4-FFF2-40B4-BE49-F238E27FC236}">
              <a16:creationId xmlns:a16="http://schemas.microsoft.com/office/drawing/2014/main" id="{E5BDB148-205F-4A18-B40C-0ABB5683556B}"/>
            </a:ext>
          </a:extLst>
        </xdr:cNvPr>
        <xdr:cNvPicPr/>
      </xdr:nvPicPr>
      <xdr:blipFill rotWithShape="1">
        <a:blip xmlns:r="http://schemas.openxmlformats.org/officeDocument/2006/relationships" r:embed="rId11"/>
        <a:srcRect l="81353" t="26983" r="5219" b="70273"/>
        <a:stretch/>
      </xdr:blipFill>
      <xdr:spPr bwMode="auto">
        <a:xfrm>
          <a:off x="233361" y="20488276"/>
          <a:ext cx="5472113" cy="452438"/>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B6CF-EA2F-4252-980F-A0E36B886A52}">
  <dimension ref="B8:I125"/>
  <sheetViews>
    <sheetView showGridLines="0" tabSelected="1" workbookViewId="0">
      <selection activeCell="C32" sqref="C32"/>
    </sheetView>
  </sheetViews>
  <sheetFormatPr defaultRowHeight="15" x14ac:dyDescent="0.25"/>
  <cols>
    <col min="2" max="2" width="13.28515625" customWidth="1"/>
  </cols>
  <sheetData>
    <row r="8" spans="2:3" x14ac:dyDescent="0.25">
      <c r="B8" t="s">
        <v>0</v>
      </c>
      <c r="C8">
        <v>5</v>
      </c>
    </row>
    <row r="9" spans="2:3" x14ac:dyDescent="0.25">
      <c r="B9" t="s">
        <v>1</v>
      </c>
      <c r="C9">
        <f>+C8</f>
        <v>5</v>
      </c>
    </row>
    <row r="10" spans="2:3" x14ac:dyDescent="0.25">
      <c r="B10" t="s">
        <v>2</v>
      </c>
      <c r="C10" s="1">
        <v>0.12</v>
      </c>
    </row>
    <row r="12" spans="2:3" x14ac:dyDescent="0.25">
      <c r="B12" s="2" t="s">
        <v>3</v>
      </c>
      <c r="C12" s="3">
        <f>+C9/C10</f>
        <v>41.666666666666671</v>
      </c>
    </row>
    <row r="21" spans="2:9" x14ac:dyDescent="0.25">
      <c r="B21" t="s">
        <v>4</v>
      </c>
      <c r="C21" s="1">
        <v>0.25</v>
      </c>
    </row>
    <row r="22" spans="2:9" x14ac:dyDescent="0.25">
      <c r="B22" t="s">
        <v>5</v>
      </c>
      <c r="C22" s="1">
        <v>0.08</v>
      </c>
    </row>
    <row r="24" spans="2:9" x14ac:dyDescent="0.25">
      <c r="B24" s="2" t="s">
        <v>6</v>
      </c>
      <c r="C24" s="4">
        <f>+C21*C22</f>
        <v>0.02</v>
      </c>
    </row>
    <row r="28" spans="2:9" x14ac:dyDescent="0.25">
      <c r="B28">
        <v>0</v>
      </c>
      <c r="C28">
        <v>1</v>
      </c>
      <c r="D28">
        <v>2</v>
      </c>
      <c r="E28">
        <v>3</v>
      </c>
      <c r="F28">
        <v>4</v>
      </c>
      <c r="G28">
        <v>5</v>
      </c>
      <c r="H28">
        <v>6</v>
      </c>
      <c r="I28" t="s">
        <v>12</v>
      </c>
    </row>
    <row r="29" spans="2:9" x14ac:dyDescent="0.25">
      <c r="B29" t="s">
        <v>1</v>
      </c>
      <c r="C29">
        <v>5</v>
      </c>
      <c r="D29">
        <v>5</v>
      </c>
      <c r="E29">
        <v>5</v>
      </c>
      <c r="F29">
        <v>5</v>
      </c>
      <c r="G29">
        <f>+C9*(1-C21)</f>
        <v>3.75</v>
      </c>
      <c r="H29">
        <f>G29*(1+C24)</f>
        <v>3.8250000000000002</v>
      </c>
    </row>
    <row r="30" spans="2:9" x14ac:dyDescent="0.25">
      <c r="B30" t="s">
        <v>13</v>
      </c>
      <c r="C30" s="5">
        <f>+C29/(1+$C$10)^C28</f>
        <v>4.4642857142857135</v>
      </c>
      <c r="D30" s="5">
        <f t="shared" ref="D30:G30" si="0">+D29/(1+$C$10)^D28</f>
        <v>3.9859693877551017</v>
      </c>
      <c r="E30" s="5">
        <f t="shared" si="0"/>
        <v>3.5589012390670542</v>
      </c>
      <c r="F30" s="5">
        <f t="shared" si="0"/>
        <v>3.1775903920241557</v>
      </c>
      <c r="G30" s="5">
        <f>+G29/(0.12-0.02)</f>
        <v>37.5</v>
      </c>
      <c r="H30">
        <f>+H29/(C10-C24)</f>
        <v>38.250000000000007</v>
      </c>
    </row>
    <row r="32" spans="2:9" x14ac:dyDescent="0.25">
      <c r="B32" t="s">
        <v>7</v>
      </c>
      <c r="C32">
        <f>+SUM(C30:F30)+G30/(1+C10)^F28</f>
        <v>39.0186746733132</v>
      </c>
    </row>
    <row r="33" spans="2:3" x14ac:dyDescent="0.25">
      <c r="B33" s="2" t="s">
        <v>8</v>
      </c>
      <c r="C33" s="3">
        <f>+C32-C12</f>
        <v>-2.6479919933534717</v>
      </c>
    </row>
    <row r="43" spans="2:3" x14ac:dyDescent="0.25">
      <c r="B43" t="s">
        <v>1</v>
      </c>
      <c r="C43">
        <v>5</v>
      </c>
    </row>
    <row r="44" spans="2:3" x14ac:dyDescent="0.25">
      <c r="B44" t="s">
        <v>9</v>
      </c>
      <c r="C44" s="1">
        <v>0.1</v>
      </c>
    </row>
    <row r="46" spans="2:3" x14ac:dyDescent="0.25">
      <c r="B46" s="2" t="s">
        <v>3</v>
      </c>
      <c r="C46" s="2">
        <f>+C43/C44</f>
        <v>50</v>
      </c>
    </row>
    <row r="55" spans="2:3" x14ac:dyDescent="0.25">
      <c r="B55" t="s">
        <v>10</v>
      </c>
      <c r="C55" s="1">
        <v>0.4</v>
      </c>
    </row>
    <row r="56" spans="2:3" x14ac:dyDescent="0.25">
      <c r="B56" t="s">
        <v>5</v>
      </c>
      <c r="C56" s="1">
        <v>0.08</v>
      </c>
    </row>
    <row r="57" spans="2:3" x14ac:dyDescent="0.25">
      <c r="B57" t="s">
        <v>11</v>
      </c>
      <c r="C57" s="1">
        <v>0.6</v>
      </c>
    </row>
    <row r="58" spans="2:3" x14ac:dyDescent="0.25">
      <c r="B58" s="2" t="s">
        <v>6</v>
      </c>
      <c r="C58" s="4">
        <f>+C57*C56</f>
        <v>4.8000000000000001E-2</v>
      </c>
    </row>
    <row r="66" spans="2:3" x14ac:dyDescent="0.25">
      <c r="B66" t="s">
        <v>15</v>
      </c>
    </row>
    <row r="77" spans="2:3" x14ac:dyDescent="0.25">
      <c r="B77" t="s">
        <v>1</v>
      </c>
      <c r="C77">
        <f>8000000/1000000</f>
        <v>8</v>
      </c>
    </row>
    <row r="78" spans="2:3" x14ac:dyDescent="0.25">
      <c r="B78" t="s">
        <v>0</v>
      </c>
      <c r="C78">
        <f>+C77/80%</f>
        <v>10</v>
      </c>
    </row>
    <row r="79" spans="2:3" x14ac:dyDescent="0.25">
      <c r="B79" t="s">
        <v>14</v>
      </c>
      <c r="C79" s="1">
        <v>0.2</v>
      </c>
    </row>
    <row r="80" spans="2:3" x14ac:dyDescent="0.25">
      <c r="B80" t="s">
        <v>6</v>
      </c>
      <c r="C80" s="1">
        <v>0.01</v>
      </c>
    </row>
    <row r="81" spans="2:3" x14ac:dyDescent="0.25">
      <c r="B81" t="s">
        <v>9</v>
      </c>
      <c r="C81" s="1">
        <v>0.1</v>
      </c>
    </row>
    <row r="82" spans="2:3" x14ac:dyDescent="0.25">
      <c r="C82" s="1"/>
    </row>
    <row r="83" spans="2:3" x14ac:dyDescent="0.25">
      <c r="B83" s="2" t="s">
        <v>7</v>
      </c>
      <c r="C83" s="6">
        <f>+C77*(1+C80)/(C81-C80)</f>
        <v>89.777777777777771</v>
      </c>
    </row>
    <row r="89" spans="2:3" x14ac:dyDescent="0.25">
      <c r="B89" s="2" t="s">
        <v>7</v>
      </c>
      <c r="C89" s="2">
        <f>+C78/C81</f>
        <v>100</v>
      </c>
    </row>
    <row r="99" spans="2:4" x14ac:dyDescent="0.25">
      <c r="B99" t="s">
        <v>16</v>
      </c>
      <c r="C99" s="1">
        <v>0.12</v>
      </c>
    </row>
    <row r="100" spans="2:4" x14ac:dyDescent="0.25">
      <c r="B100" t="s">
        <v>17</v>
      </c>
      <c r="C100">
        <f>C99/2</f>
        <v>0.06</v>
      </c>
    </row>
    <row r="101" spans="2:4" x14ac:dyDescent="0.25">
      <c r="B101" t="s">
        <v>18</v>
      </c>
      <c r="C101" s="1">
        <v>0.1</v>
      </c>
    </row>
    <row r="102" spans="2:4" x14ac:dyDescent="0.25">
      <c r="B102" t="s">
        <v>19</v>
      </c>
      <c r="C102">
        <v>6</v>
      </c>
      <c r="D102" t="s">
        <v>22</v>
      </c>
    </row>
    <row r="103" spans="2:4" x14ac:dyDescent="0.25">
      <c r="B103" t="s">
        <v>21</v>
      </c>
      <c r="C103">
        <v>1000</v>
      </c>
    </row>
    <row r="104" spans="2:4" x14ac:dyDescent="0.25">
      <c r="B104" t="s">
        <v>23</v>
      </c>
      <c r="C104">
        <f>C102*2</f>
        <v>12</v>
      </c>
    </row>
    <row r="105" spans="2:4" x14ac:dyDescent="0.25">
      <c r="B105" s="2" t="s">
        <v>20</v>
      </c>
      <c r="C105" s="3">
        <f>C101/2*C103/C100*(1-1/((1+C100)^C104))+C103/(1+C100)^C104</f>
        <v>916.16156059616674</v>
      </c>
    </row>
    <row r="109" spans="2:4" x14ac:dyDescent="0.25">
      <c r="B109" t="s">
        <v>24</v>
      </c>
    </row>
    <row r="112" spans="2:4" x14ac:dyDescent="0.25">
      <c r="B112" t="s">
        <v>25</v>
      </c>
    </row>
    <row r="113" spans="2:7" x14ac:dyDescent="0.25">
      <c r="B113" t="s">
        <v>26</v>
      </c>
    </row>
    <row r="117" spans="2:7" x14ac:dyDescent="0.25">
      <c r="B117" t="s">
        <v>27</v>
      </c>
    </row>
    <row r="118" spans="2:7" x14ac:dyDescent="0.25">
      <c r="B118" t="s">
        <v>28</v>
      </c>
    </row>
    <row r="119" spans="2:7" x14ac:dyDescent="0.25">
      <c r="B119" s="2" t="s">
        <v>16</v>
      </c>
      <c r="C119" s="7">
        <v>0.14004123139488064</v>
      </c>
    </row>
    <row r="120" spans="2:7" x14ac:dyDescent="0.25">
      <c r="B120" t="s">
        <v>17</v>
      </c>
      <c r="C120">
        <f>C119/2</f>
        <v>7.0020615697440322E-2</v>
      </c>
    </row>
    <row r="121" spans="2:7" x14ac:dyDescent="0.25">
      <c r="B121" t="s">
        <v>18</v>
      </c>
      <c r="C121" s="1">
        <v>0.1</v>
      </c>
      <c r="G121" s="8"/>
    </row>
    <row r="122" spans="2:7" x14ac:dyDescent="0.25">
      <c r="B122" t="s">
        <v>19</v>
      </c>
      <c r="C122">
        <v>6</v>
      </c>
      <c r="D122" t="s">
        <v>22</v>
      </c>
    </row>
    <row r="123" spans="2:7" x14ac:dyDescent="0.25">
      <c r="B123" t="s">
        <v>21</v>
      </c>
      <c r="C123">
        <v>1000</v>
      </c>
    </row>
    <row r="124" spans="2:7" x14ac:dyDescent="0.25">
      <c r="B124" t="s">
        <v>23</v>
      </c>
      <c r="C124">
        <f>C122*2</f>
        <v>12</v>
      </c>
    </row>
    <row r="125" spans="2:7" x14ac:dyDescent="0.25">
      <c r="B125" s="2" t="s">
        <v>20</v>
      </c>
      <c r="C125" s="3">
        <f>C121/2*C123/C120*(1-1/((1+C120)^C124))+C123/(1+C120)^C124</f>
        <v>840.99999989907269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E9D06A7CC18D44E9AEF22A83B1CF9C2" ma:contentTypeVersion="9" ma:contentTypeDescription="Criar um novo documento." ma:contentTypeScope="" ma:versionID="9fbf10c135fca4e0ab11c6069decc817">
  <xsd:schema xmlns:xsd="http://www.w3.org/2001/XMLSchema" xmlns:xs="http://www.w3.org/2001/XMLSchema" xmlns:p="http://schemas.microsoft.com/office/2006/metadata/properties" xmlns:ns2="c8978d91-f351-421c-8b15-b251e129c7c0" targetNamespace="http://schemas.microsoft.com/office/2006/metadata/properties" ma:root="true" ma:fieldsID="8a1792592758819513c5d084d49f3da8" ns2:_="">
    <xsd:import namespace="c8978d91-f351-421c-8b15-b251e129c7c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978d91-f351-421c-8b15-b251e129c7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FC7ECB-F002-498F-BED7-1C35A67ADAB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140F1E-A5BB-407C-8C2A-B9D5B4021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978d91-f351-421c-8b15-b251e129c7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6EEF2-1B42-4AAE-984E-C60D3252BF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Nunes</dc:creator>
  <cp:lastModifiedBy>Julio Crego</cp:lastModifiedBy>
  <dcterms:created xsi:type="dcterms:W3CDTF">2020-04-24T17:45:24Z</dcterms:created>
  <dcterms:modified xsi:type="dcterms:W3CDTF">2025-02-20T09:12:11Z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0x0101005E9D06A7CC18D44E9AEF22A83B1CF9C2</vt:lpwstr>
  </property>
</Properties>
</file>