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\Dropbox\Nova SBE\Nova SBE Teaching\Advanced Financial Management\Fall 2024-2025\Lecture 01\Exercise set\"/>
    </mc:Choice>
  </mc:AlternateContent>
  <xr:revisionPtr revIDLastSave="0" documentId="8_{BC3DFB60-DF6A-49E8-8599-1938A37152C1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Time Value of Money" sheetId="2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'Time Value of Money'!#REF!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2" l="1"/>
  <c r="G64" i="2" s="1"/>
  <c r="H64" i="2" s="1"/>
  <c r="D55" i="2"/>
  <c r="D56" i="2" s="1"/>
  <c r="D59" i="2" s="1"/>
  <c r="D60" i="2" s="1"/>
  <c r="G58" i="2" s="1"/>
  <c r="H58" i="2" s="1"/>
  <c r="D46" i="2"/>
  <c r="D33" i="2"/>
  <c r="D36" i="2" s="1"/>
  <c r="G35" i="2" s="1"/>
  <c r="H35" i="2" s="1"/>
  <c r="E18" i="2"/>
  <c r="D26" i="2"/>
  <c r="G25" i="2" s="1"/>
  <c r="H25" i="2" s="1"/>
  <c r="D18" i="2"/>
  <c r="D8" i="2"/>
  <c r="D47" i="2" l="1"/>
  <c r="D48" i="2" s="1"/>
  <c r="E48" i="2"/>
</calcChain>
</file>

<file path=xl/sharedStrings.xml><?xml version="1.0" encoding="utf-8"?>
<sst xmlns="http://schemas.openxmlformats.org/spreadsheetml/2006/main" count="48" uniqueCount="31">
  <si>
    <t>Present Value</t>
  </si>
  <si>
    <t>FV</t>
  </si>
  <si>
    <t>Interest</t>
  </si>
  <si>
    <t>PV</t>
  </si>
  <si>
    <t>Bidder A</t>
  </si>
  <si>
    <t>Bidder B</t>
  </si>
  <si>
    <t>Payment</t>
  </si>
  <si>
    <t>N/A</t>
  </si>
  <si>
    <t>Maturity</t>
  </si>
  <si>
    <t>Now</t>
  </si>
  <si>
    <t>Sell the board to bidder B.</t>
  </si>
  <si>
    <t>Initial Investment</t>
  </si>
  <si>
    <t>Rate</t>
  </si>
  <si>
    <t>Target</t>
  </si>
  <si>
    <t>check</t>
  </si>
  <si>
    <t>T</t>
  </si>
  <si>
    <t>r (SA)</t>
  </si>
  <si>
    <t>num pay per y</t>
  </si>
  <si>
    <t>C*(1+EAR)^4 = 50000</t>
  </si>
  <si>
    <t>&gt;&gt; C= 50000/(1+EAR)^4</t>
  </si>
  <si>
    <t>EAR</t>
  </si>
  <si>
    <t>Num years</t>
  </si>
  <si>
    <t>C</t>
  </si>
  <si>
    <t>years</t>
  </si>
  <si>
    <t>Rm</t>
  </si>
  <si>
    <t>In 5 years</t>
  </si>
  <si>
    <t>SAR</t>
  </si>
  <si>
    <t>Inicial Investment</t>
  </si>
  <si>
    <t>Quarters</t>
  </si>
  <si>
    <t>Receivable</t>
  </si>
  <si>
    <t>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</si>
</sst>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7" formatCode="0.0"/>
    <numFmt numFmtId="169" formatCode="_-* #,##0.000000000000\ _€_-;\-* #,##0.0000000000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165" fontId="3" fillId="0" borderId="0" xfId="2" applyNumberFormat="1" applyFont="1"/>
    <xf numFmtId="167" fontId="3" fillId="0" borderId="0" xfId="0" applyNumberFormat="1" applyFont="1"/>
    <xf numFmtId="0" fontId="3" fillId="0" borderId="0" xfId="0" applyFont="1" applyAlignment="1">
      <alignment horizontal="center"/>
    </xf>
    <xf numFmtId="0" fontId="3" fillId="2" borderId="0" xfId="0" applyFont="1" applyFill="1"/>
    <xf numFmtId="9" fontId="3" fillId="0" borderId="0" xfId="0" applyNumberFormat="1" applyFont="1"/>
    <xf numFmtId="10" fontId="3" fillId="0" borderId="0" xfId="2" applyNumberFormat="1" applyFont="1"/>
    <xf numFmtId="43" fontId="4" fillId="0" borderId="0" xfId="1" applyFont="1"/>
    <xf numFmtId="165" fontId="3" fillId="0" borderId="0" xfId="0" applyNumberFormat="1" applyFont="1"/>
    <xf numFmtId="167" fontId="4" fillId="0" borderId="0" xfId="0" applyNumberFormat="1" applyFont="1"/>
    <xf numFmtId="0" fontId="5" fillId="2" borderId="0" xfId="0" applyFont="1" applyFill="1"/>
    <xf numFmtId="9" fontId="4" fillId="0" borderId="0" xfId="0" applyNumberFormat="1" applyFont="1"/>
    <xf numFmtId="9" fontId="3" fillId="0" borderId="0" xfId="0" applyNumberFormat="1" applyFont="1" applyAlignment="1">
      <alignment horizontal="center"/>
    </xf>
    <xf numFmtId="0" fontId="4" fillId="3" borderId="0" xfId="0" applyFont="1" applyFill="1"/>
    <xf numFmtId="2" fontId="4" fillId="3" borderId="0" xfId="0" applyNumberFormat="1" applyFont="1" applyFill="1"/>
    <xf numFmtId="43" fontId="4" fillId="3" borderId="0" xfId="1" applyFont="1" applyFill="1"/>
    <xf numFmtId="0" fontId="4" fillId="4" borderId="0" xfId="0" applyFont="1" applyFill="1"/>
    <xf numFmtId="164" fontId="4" fillId="4" borderId="0" xfId="0" applyNumberFormat="1" applyFont="1" applyFill="1"/>
    <xf numFmtId="167" fontId="4" fillId="3" borderId="0" xfId="0" applyNumberFormat="1" applyFont="1" applyFill="1"/>
    <xf numFmtId="169" fontId="3" fillId="0" borderId="0" xfId="0" applyNumberFormat="1" applyFont="1"/>
    <xf numFmtId="4" fontId="3" fillId="0" borderId="1" xfId="0" applyNumberFormat="1" applyFont="1" applyBorder="1"/>
    <xf numFmtId="4" fontId="4" fillId="3" borderId="0" xfId="0" applyNumberFormat="1" applyFont="1" applyFill="1"/>
    <xf numFmtId="4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</xdr:row>
      <xdr:rowOff>66678</xdr:rowOff>
    </xdr:from>
    <xdr:to>
      <xdr:col>7</xdr:col>
      <xdr:colOff>856402</xdr:colOff>
      <xdr:row>4</xdr:row>
      <xdr:rowOff>146153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90528"/>
          <a:ext cx="6120000" cy="40332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8</xdr:row>
      <xdr:rowOff>133350</xdr:rowOff>
    </xdr:from>
    <xdr:to>
      <xdr:col>7</xdr:col>
      <xdr:colOff>856402</xdr:colOff>
      <xdr:row>12</xdr:row>
      <xdr:rowOff>56382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1475133"/>
          <a:ext cx="6490233" cy="58564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19</xdr:row>
      <xdr:rowOff>0</xdr:rowOff>
    </xdr:from>
    <xdr:to>
      <xdr:col>7</xdr:col>
      <xdr:colOff>856402</xdr:colOff>
      <xdr:row>21</xdr:row>
      <xdr:rowOff>102723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2266950"/>
          <a:ext cx="6120000" cy="42657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26</xdr:row>
      <xdr:rowOff>38100</xdr:rowOff>
    </xdr:from>
    <xdr:to>
      <xdr:col>7</xdr:col>
      <xdr:colOff>808777</xdr:colOff>
      <xdr:row>29</xdr:row>
      <xdr:rowOff>145990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1925" y="4369904"/>
          <a:ext cx="6113374" cy="604847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37</xdr:row>
      <xdr:rowOff>47625</xdr:rowOff>
    </xdr:from>
    <xdr:to>
      <xdr:col>7</xdr:col>
      <xdr:colOff>789727</xdr:colOff>
      <xdr:row>41</xdr:row>
      <xdr:rowOff>8398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875" y="4095750"/>
          <a:ext cx="6120000" cy="608473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48</xdr:row>
      <xdr:rowOff>38100</xdr:rowOff>
    </xdr:from>
    <xdr:to>
      <xdr:col>7</xdr:col>
      <xdr:colOff>818302</xdr:colOff>
      <xdr:row>51</xdr:row>
      <xdr:rowOff>159049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450" y="5867400"/>
          <a:ext cx="6120000" cy="6067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57150</xdr:rowOff>
    </xdr:from>
    <xdr:to>
      <xdr:col>7</xdr:col>
      <xdr:colOff>894502</xdr:colOff>
      <xdr:row>62</xdr:row>
      <xdr:rowOff>136046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7650" y="7505700"/>
          <a:ext cx="6120000" cy="402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6"/>
  <sheetViews>
    <sheetView showGridLines="0" tabSelected="1" topLeftCell="A57" zoomScale="115" zoomScaleNormal="115" workbookViewId="0">
      <selection activeCell="I83" sqref="I83"/>
    </sheetView>
  </sheetViews>
  <sheetFormatPr defaultColWidth="8.86328125" defaultRowHeight="13.15" x14ac:dyDescent="0.4"/>
  <cols>
    <col min="1" max="2" width="3.73046875" style="2" customWidth="1"/>
    <col min="3" max="3" width="15.265625" style="2" bestFit="1" customWidth="1"/>
    <col min="4" max="5" width="12" style="2" bestFit="1" customWidth="1"/>
    <col min="6" max="6" width="10.3984375" style="2" bestFit="1" customWidth="1"/>
    <col min="7" max="7" width="24.73046875" style="2" bestFit="1" customWidth="1"/>
    <col min="8" max="8" width="22.3984375" style="2" bestFit="1" customWidth="1"/>
    <col min="9" max="9" width="9.265625" style="2" customWidth="1"/>
    <col min="10" max="10" width="6.265625" style="2" customWidth="1"/>
    <col min="11" max="11" width="10.73046875" style="2" customWidth="1"/>
    <col min="12" max="48" width="7.1328125" style="2" customWidth="1"/>
    <col min="49" max="16384" width="8.86328125" style="2"/>
  </cols>
  <sheetData>
    <row r="2" spans="2:5" s="8" customFormat="1" ht="14.25" x14ac:dyDescent="0.45">
      <c r="B2" s="14" t="s">
        <v>0</v>
      </c>
    </row>
    <row r="6" spans="2:5" x14ac:dyDescent="0.4">
      <c r="C6" s="3" t="s">
        <v>1</v>
      </c>
      <c r="D6" s="3">
        <v>100</v>
      </c>
    </row>
    <row r="7" spans="2:5" x14ac:dyDescent="0.4">
      <c r="C7" s="3" t="s">
        <v>2</v>
      </c>
      <c r="D7" s="15">
        <v>0.05</v>
      </c>
    </row>
    <row r="8" spans="2:5" x14ac:dyDescent="0.4">
      <c r="B8" s="1"/>
      <c r="C8" s="3" t="s">
        <v>3</v>
      </c>
      <c r="D8" s="25">
        <f>D6/(1+D7)</f>
        <v>95.238095238095241</v>
      </c>
    </row>
    <row r="9" spans="2:5" x14ac:dyDescent="0.4">
      <c r="B9" s="1"/>
      <c r="C9" s="3"/>
      <c r="D9" s="3"/>
    </row>
    <row r="10" spans="2:5" x14ac:dyDescent="0.4">
      <c r="B10" s="1"/>
      <c r="C10" s="3"/>
      <c r="D10" s="3"/>
    </row>
    <row r="11" spans="2:5" x14ac:dyDescent="0.4">
      <c r="B11" s="1"/>
      <c r="C11" s="3"/>
      <c r="D11" s="3"/>
    </row>
    <row r="12" spans="2:5" x14ac:dyDescent="0.4">
      <c r="D12" s="7"/>
      <c r="E12" s="7"/>
    </row>
    <row r="13" spans="2:5" x14ac:dyDescent="0.4">
      <c r="D13" s="7"/>
      <c r="E13" s="7"/>
    </row>
    <row r="14" spans="2:5" x14ac:dyDescent="0.4">
      <c r="B14" s="1"/>
      <c r="D14" s="7" t="s">
        <v>4</v>
      </c>
      <c r="E14" s="7" t="s">
        <v>5</v>
      </c>
    </row>
    <row r="15" spans="2:5" x14ac:dyDescent="0.4">
      <c r="B15" s="1"/>
      <c r="C15" s="2" t="s">
        <v>6</v>
      </c>
      <c r="D15" s="7">
        <v>200</v>
      </c>
      <c r="E15" s="7">
        <v>220</v>
      </c>
    </row>
    <row r="16" spans="2:5" x14ac:dyDescent="0.4">
      <c r="B16" s="1"/>
      <c r="C16" s="2" t="s">
        <v>2</v>
      </c>
      <c r="D16" s="7" t="s">
        <v>7</v>
      </c>
      <c r="E16" s="16">
        <v>0.03</v>
      </c>
    </row>
    <row r="17" spans="2:13" x14ac:dyDescent="0.4">
      <c r="B17" s="1"/>
      <c r="C17" s="2" t="s">
        <v>8</v>
      </c>
      <c r="D17" s="7" t="s">
        <v>9</v>
      </c>
      <c r="E17" s="7">
        <v>3</v>
      </c>
    </row>
    <row r="18" spans="2:13" x14ac:dyDescent="0.4">
      <c r="C18" s="4" t="s">
        <v>3</v>
      </c>
      <c r="D18" s="4">
        <f>D15</f>
        <v>200</v>
      </c>
      <c r="E18" s="24">
        <f>E15/(1+E16)^E17</f>
        <v>201.3311650576951</v>
      </c>
      <c r="G18" s="17" t="s">
        <v>10</v>
      </c>
    </row>
    <row r="19" spans="2:13" x14ac:dyDescent="0.4">
      <c r="G19" s="3"/>
    </row>
    <row r="20" spans="2:13" x14ac:dyDescent="0.4">
      <c r="G20" s="3"/>
    </row>
    <row r="21" spans="2:13" x14ac:dyDescent="0.4">
      <c r="G21" s="3"/>
    </row>
    <row r="22" spans="2:13" x14ac:dyDescent="0.4">
      <c r="G22" s="3"/>
    </row>
    <row r="23" spans="2:13" x14ac:dyDescent="0.4">
      <c r="C23" s="2" t="s">
        <v>11</v>
      </c>
      <c r="D23" s="2">
        <v>1</v>
      </c>
      <c r="G23" s="3"/>
    </row>
    <row r="24" spans="2:13" x14ac:dyDescent="0.4">
      <c r="C24" s="2" t="s">
        <v>12</v>
      </c>
      <c r="D24" s="9">
        <v>0.05</v>
      </c>
      <c r="G24" s="3"/>
    </row>
    <row r="25" spans="2:13" x14ac:dyDescent="0.4">
      <c r="C25" s="2" t="s">
        <v>13</v>
      </c>
      <c r="D25" s="2">
        <v>1.8</v>
      </c>
      <c r="F25" s="2" t="s">
        <v>14</v>
      </c>
      <c r="G25" s="20">
        <f>D23*(1+D24)^D26</f>
        <v>1.8</v>
      </c>
      <c r="H25" s="2" t="b">
        <f>D25=G25</f>
        <v>1</v>
      </c>
    </row>
    <row r="26" spans="2:13" x14ac:dyDescent="0.4">
      <c r="C26" s="3" t="s">
        <v>15</v>
      </c>
      <c r="D26" s="18">
        <f>+LN(D25)/LN(D23+D24)</f>
        <v>12.047236874648156</v>
      </c>
      <c r="M26" s="5"/>
    </row>
    <row r="27" spans="2:13" x14ac:dyDescent="0.4">
      <c r="B27" s="1"/>
      <c r="M27" s="5"/>
    </row>
    <row r="28" spans="2:13" x14ac:dyDescent="0.4">
      <c r="B28" s="1"/>
      <c r="L28" s="3"/>
      <c r="M28" s="11"/>
    </row>
    <row r="29" spans="2:13" x14ac:dyDescent="0.4">
      <c r="B29" s="1"/>
    </row>
    <row r="31" spans="2:13" x14ac:dyDescent="0.4">
      <c r="B31" s="1"/>
      <c r="C31" s="2" t="s">
        <v>16</v>
      </c>
      <c r="D31" s="9">
        <v>0.04</v>
      </c>
    </row>
    <row r="32" spans="2:13" x14ac:dyDescent="0.4">
      <c r="C32" s="2" t="s">
        <v>17</v>
      </c>
      <c r="D32" s="2">
        <v>12</v>
      </c>
      <c r="F32" s="2" t="s">
        <v>18</v>
      </c>
      <c r="H32" s="2" t="s">
        <v>19</v>
      </c>
    </row>
    <row r="33" spans="2:8" x14ac:dyDescent="0.4">
      <c r="C33" s="2" t="s">
        <v>20</v>
      </c>
      <c r="D33" s="5">
        <f>+(1+D31/D32)^D32-1</f>
        <v>4.0741542919790819E-2</v>
      </c>
    </row>
    <row r="34" spans="2:8" x14ac:dyDescent="0.4">
      <c r="C34" s="2" t="s">
        <v>21</v>
      </c>
      <c r="D34" s="2">
        <v>4</v>
      </c>
    </row>
    <row r="35" spans="2:8" x14ac:dyDescent="0.4">
      <c r="C35" s="2" t="s">
        <v>13</v>
      </c>
      <c r="D35" s="2">
        <v>50000</v>
      </c>
      <c r="F35" s="2" t="s">
        <v>14</v>
      </c>
      <c r="G35" s="21">
        <f>D36*(1+D33)^D34</f>
        <v>50000</v>
      </c>
      <c r="H35" s="2" t="b">
        <f>D35=G35</f>
        <v>1</v>
      </c>
    </row>
    <row r="36" spans="2:8" x14ac:dyDescent="0.4">
      <c r="C36" s="3" t="s">
        <v>22</v>
      </c>
      <c r="D36" s="19">
        <f>D35/(1+D33)^D34</f>
        <v>42618.527688092938</v>
      </c>
    </row>
    <row r="42" spans="2:8" x14ac:dyDescent="0.4">
      <c r="B42" s="1"/>
      <c r="C42" s="2" t="s">
        <v>22</v>
      </c>
      <c r="D42" s="2">
        <v>5000</v>
      </c>
    </row>
    <row r="43" spans="2:8" x14ac:dyDescent="0.4">
      <c r="C43" s="2" t="s">
        <v>16</v>
      </c>
      <c r="D43" s="9">
        <v>0.02</v>
      </c>
    </row>
    <row r="44" spans="2:8" x14ac:dyDescent="0.4">
      <c r="C44" s="2" t="s">
        <v>15</v>
      </c>
      <c r="D44" s="2">
        <v>5</v>
      </c>
      <c r="E44" s="2" t="s">
        <v>23</v>
      </c>
    </row>
    <row r="45" spans="2:8" x14ac:dyDescent="0.4">
      <c r="C45" s="2" t="s">
        <v>17</v>
      </c>
      <c r="D45" s="2">
        <v>4</v>
      </c>
    </row>
    <row r="46" spans="2:8" x14ac:dyDescent="0.4">
      <c r="C46" s="2" t="s">
        <v>24</v>
      </c>
      <c r="D46" s="12">
        <f>+D43/D45</f>
        <v>5.0000000000000001E-3</v>
      </c>
    </row>
    <row r="47" spans="2:8" x14ac:dyDescent="0.4">
      <c r="C47" s="2" t="s">
        <v>20</v>
      </c>
      <c r="D47" s="10">
        <f>+(1+D46)^D45-1</f>
        <v>2.0150500624999346E-2</v>
      </c>
    </row>
    <row r="48" spans="2:8" x14ac:dyDescent="0.4">
      <c r="C48" s="3" t="s">
        <v>25</v>
      </c>
      <c r="D48" s="19">
        <f>+D42*(1+D47)^D44</f>
        <v>5524.4778859336375</v>
      </c>
      <c r="E48" s="26">
        <f>D42*(1+D46)^(4*D44)</f>
        <v>5524.4778859336375</v>
      </c>
    </row>
    <row r="49" spans="2:9" x14ac:dyDescent="0.4">
      <c r="C49" s="3"/>
      <c r="D49" s="11"/>
    </row>
    <row r="50" spans="2:9" x14ac:dyDescent="0.4">
      <c r="C50" s="3"/>
      <c r="D50" s="11"/>
    </row>
    <row r="51" spans="2:9" x14ac:dyDescent="0.4">
      <c r="C51" s="3"/>
      <c r="D51" s="11"/>
    </row>
    <row r="52" spans="2:9" x14ac:dyDescent="0.4">
      <c r="C52" s="3"/>
      <c r="D52" s="11"/>
    </row>
    <row r="53" spans="2:9" x14ac:dyDescent="0.4">
      <c r="C53" s="2" t="s">
        <v>26</v>
      </c>
      <c r="D53" s="12">
        <v>0.03</v>
      </c>
    </row>
    <row r="54" spans="2:9" x14ac:dyDescent="0.4">
      <c r="C54" s="2" t="s">
        <v>17</v>
      </c>
      <c r="D54" s="2">
        <v>4</v>
      </c>
    </row>
    <row r="55" spans="2:9" x14ac:dyDescent="0.4">
      <c r="B55" s="1"/>
      <c r="C55" s="2" t="s">
        <v>24</v>
      </c>
      <c r="D55" s="5">
        <f>+D53/D54</f>
        <v>7.4999999999999997E-3</v>
      </c>
    </row>
    <row r="56" spans="2:9" x14ac:dyDescent="0.4">
      <c r="C56" s="2" t="s">
        <v>20</v>
      </c>
      <c r="D56" s="10">
        <f>+(1+D55)^D54-1</f>
        <v>3.0339190664062876E-2</v>
      </c>
    </row>
    <row r="57" spans="2:9" x14ac:dyDescent="0.4">
      <c r="C57" s="2" t="s">
        <v>27</v>
      </c>
      <c r="D57" s="2">
        <v>10000</v>
      </c>
    </row>
    <row r="58" spans="2:9" x14ac:dyDescent="0.4">
      <c r="C58" s="2" t="s">
        <v>13</v>
      </c>
      <c r="D58" s="2">
        <v>30000</v>
      </c>
      <c r="F58" s="2" t="s">
        <v>14</v>
      </c>
      <c r="G58" s="21">
        <f>D57*(1+D55)^D60</f>
        <v>29999.999999999862</v>
      </c>
      <c r="H58" s="2" t="b">
        <f>ROUND(D58,1)=ROUND(G58,1)</f>
        <v>1</v>
      </c>
      <c r="I58" s="23"/>
    </row>
    <row r="59" spans="2:9" x14ac:dyDescent="0.4">
      <c r="C59" s="2" t="s">
        <v>23</v>
      </c>
      <c r="D59" s="6">
        <f>+LN(D58/D57)/LN(1+D56)</f>
        <v>36.75756514085996</v>
      </c>
    </row>
    <row r="60" spans="2:9" x14ac:dyDescent="0.4">
      <c r="C60" s="3" t="s">
        <v>28</v>
      </c>
      <c r="D60" s="22">
        <f>+D59*D54</f>
        <v>147.03026056343984</v>
      </c>
    </row>
    <row r="61" spans="2:9" x14ac:dyDescent="0.4">
      <c r="C61" s="3"/>
      <c r="D61" s="13"/>
    </row>
    <row r="64" spans="2:9" x14ac:dyDescent="0.4">
      <c r="C64" s="2" t="s">
        <v>29</v>
      </c>
      <c r="D64" s="2">
        <v>500</v>
      </c>
      <c r="F64" s="2" t="s">
        <v>14</v>
      </c>
      <c r="G64" s="21">
        <f>D66*(1+D65)</f>
        <v>500</v>
      </c>
      <c r="H64" s="2" t="b">
        <f>ROUND(D64,1)=ROUND(G64,1)</f>
        <v>1</v>
      </c>
    </row>
    <row r="65" spans="2:4" x14ac:dyDescent="0.4">
      <c r="C65" s="2" t="s">
        <v>30</v>
      </c>
      <c r="D65" s="9">
        <v>0.03</v>
      </c>
    </row>
    <row r="66" spans="2:4" x14ac:dyDescent="0.4">
      <c r="B66" s="1"/>
      <c r="C66" s="3" t="s">
        <v>3</v>
      </c>
      <c r="D66" s="18">
        <f>D64/(1+D65)</f>
        <v>485.43689320388347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9D06A7CC18D44E9AEF22A83B1CF9C2" ma:contentTypeVersion="9" ma:contentTypeDescription="Criar um novo documento." ma:contentTypeScope="" ma:versionID="9fbf10c135fca4e0ab11c6069decc817">
  <xsd:schema xmlns:xsd="http://www.w3.org/2001/XMLSchema" xmlns:xs="http://www.w3.org/2001/XMLSchema" xmlns:p="http://schemas.microsoft.com/office/2006/metadata/properties" xmlns:ns2="c8978d91-f351-421c-8b15-b251e129c7c0" targetNamespace="http://schemas.microsoft.com/office/2006/metadata/properties" ma:root="true" ma:fieldsID="8a1792592758819513c5d084d49f3da8" ns2:_="">
    <xsd:import namespace="c8978d91-f351-421c-8b15-b251e129c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78d91-f351-421c-8b15-b251e129c7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5A37E4-F7F3-4651-B10A-3E52AD3F503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14A25E-CB34-4839-83C0-6F4E5AB89B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8AD36F-E667-448F-A2FF-C78226736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78d91-f351-421c-8b15-b251e129c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Value of Money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Alice Nunes</dc:creator>
  <cp:keywords/>
  <dc:description/>
  <cp:lastModifiedBy>Maria</cp:lastModifiedBy>
  <cp:revision/>
  <dcterms:created xsi:type="dcterms:W3CDTF">2020-02-13T16:13:06Z</dcterms:created>
  <dcterms:modified xsi:type="dcterms:W3CDTF">2024-08-26T13:44:11Z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0x0101005E9D06A7CC18D44E9AEF22A83B1CF9C2</vt:lpwstr>
  </property>
</Properties>
</file>